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1 AKTIVNÍ PROJEKTY\03_REV\18004_01REV_LB_Gymnázium Plasy\00_etapa_3_Kotelna_vymena_kotlu\00_CD_oprava\2018_05_14_PDF\Vykaz_vymer_celkovy\"/>
    </mc:Choice>
  </mc:AlternateContent>
  <bookViews>
    <workbookView xWindow="0" yWindow="0" windowWidth="22635" windowHeight="16200" firstSheet="1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  <sheet name="1 4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_xlnm.Print_Area" localSheetId="3">'1 1 Pol'!$A$1:$W$41</definedName>
    <definedName name="_xlnm.Print_Area" localSheetId="4">'1 2 Pol'!$A$1:$W$38</definedName>
    <definedName name="_xlnm.Print_Area" localSheetId="5">'1 3 Pol'!$A$1:$W$38</definedName>
    <definedName name="_xlnm.Print_Area" localSheetId="6">'1 4 Pol'!$A$1:$W$46</definedName>
    <definedName name="_xlnm.Print_Area" localSheetId="1">Stavba!$A$1:$J$61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_xlnm.Print_Titles" localSheetId="6">'1 4 Pol'!$1:$7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40" i="1"/>
  <c r="F40" i="1"/>
  <c r="G39" i="1"/>
  <c r="F39" i="1"/>
  <c r="H39" i="1" s="1"/>
  <c r="G36" i="15"/>
  <c r="G9" i="15"/>
  <c r="G8" i="15" s="1"/>
  <c r="I9" i="15"/>
  <c r="I8" i="15" s="1"/>
  <c r="K9" i="15"/>
  <c r="K8" i="15" s="1"/>
  <c r="O9" i="15"/>
  <c r="O8" i="15" s="1"/>
  <c r="Q9" i="15"/>
  <c r="Q8" i="15" s="1"/>
  <c r="V9" i="15"/>
  <c r="V8" i="15" s="1"/>
  <c r="G10" i="15"/>
  <c r="I10" i="15"/>
  <c r="K10" i="15"/>
  <c r="M10" i="15"/>
  <c r="O10" i="15"/>
  <c r="Q10" i="15"/>
  <c r="V10" i="15"/>
  <c r="G11" i="15"/>
  <c r="I11" i="15"/>
  <c r="K11" i="15"/>
  <c r="M11" i="15"/>
  <c r="O11" i="15"/>
  <c r="Q11" i="15"/>
  <c r="V11" i="15"/>
  <c r="G12" i="15"/>
  <c r="I12" i="15"/>
  <c r="K12" i="15"/>
  <c r="M12" i="15"/>
  <c r="O12" i="15"/>
  <c r="Q12" i="15"/>
  <c r="V12" i="15"/>
  <c r="G13" i="15"/>
  <c r="M13" i="15" s="1"/>
  <c r="I13" i="15"/>
  <c r="K13" i="15"/>
  <c r="O13" i="15"/>
  <c r="Q13" i="15"/>
  <c r="V13" i="15"/>
  <c r="G14" i="15"/>
  <c r="I14" i="15"/>
  <c r="K14" i="15"/>
  <c r="M14" i="15"/>
  <c r="O14" i="15"/>
  <c r="Q14" i="15"/>
  <c r="V14" i="15"/>
  <c r="G15" i="15"/>
  <c r="I15" i="15"/>
  <c r="K15" i="15"/>
  <c r="M15" i="15"/>
  <c r="O15" i="15"/>
  <c r="Q15" i="15"/>
  <c r="V15" i="15"/>
  <c r="G16" i="15"/>
  <c r="I16" i="15"/>
  <c r="K16" i="15"/>
  <c r="M16" i="15"/>
  <c r="O16" i="15"/>
  <c r="Q16" i="15"/>
  <c r="V16" i="15"/>
  <c r="G17" i="15"/>
  <c r="M17" i="15" s="1"/>
  <c r="I17" i="15"/>
  <c r="K17" i="15"/>
  <c r="O17" i="15"/>
  <c r="Q17" i="15"/>
  <c r="V17" i="15"/>
  <c r="G18" i="15"/>
  <c r="I18" i="15"/>
  <c r="K18" i="15"/>
  <c r="M18" i="15"/>
  <c r="O18" i="15"/>
  <c r="Q18" i="15"/>
  <c r="V18" i="15"/>
  <c r="G19" i="15"/>
  <c r="I19" i="15"/>
  <c r="K19" i="15"/>
  <c r="M19" i="15"/>
  <c r="O19" i="15"/>
  <c r="Q19" i="15"/>
  <c r="V19" i="15"/>
  <c r="G20" i="15"/>
  <c r="I20" i="15"/>
  <c r="K20" i="15"/>
  <c r="M20" i="15"/>
  <c r="O20" i="15"/>
  <c r="Q20" i="15"/>
  <c r="V20" i="15"/>
  <c r="G21" i="15"/>
  <c r="M21" i="15" s="1"/>
  <c r="I21" i="15"/>
  <c r="K21" i="15"/>
  <c r="O21" i="15"/>
  <c r="Q21" i="15"/>
  <c r="V21" i="15"/>
  <c r="G22" i="15"/>
  <c r="I22" i="15"/>
  <c r="K22" i="15"/>
  <c r="M22" i="15"/>
  <c r="O22" i="15"/>
  <c r="Q22" i="15"/>
  <c r="V22" i="15"/>
  <c r="G23" i="15"/>
  <c r="I23" i="15"/>
  <c r="K23" i="15"/>
  <c r="M23" i="15"/>
  <c r="O23" i="15"/>
  <c r="Q23" i="15"/>
  <c r="V23" i="15"/>
  <c r="G24" i="15"/>
  <c r="I24" i="15"/>
  <c r="K24" i="15"/>
  <c r="M24" i="15"/>
  <c r="O24" i="15"/>
  <c r="Q24" i="15"/>
  <c r="V24" i="15"/>
  <c r="G25" i="15"/>
  <c r="M25" i="15" s="1"/>
  <c r="I25" i="15"/>
  <c r="K25" i="15"/>
  <c r="O25" i="15"/>
  <c r="Q25" i="15"/>
  <c r="V25" i="15"/>
  <c r="G26" i="15"/>
  <c r="I26" i="15"/>
  <c r="K26" i="15"/>
  <c r="M26" i="15"/>
  <c r="O26" i="15"/>
  <c r="Q26" i="15"/>
  <c r="V26" i="15"/>
  <c r="G27" i="15"/>
  <c r="I27" i="15"/>
  <c r="K27" i="15"/>
  <c r="M27" i="15"/>
  <c r="O27" i="15"/>
  <c r="Q27" i="15"/>
  <c r="V27" i="15"/>
  <c r="G28" i="15"/>
  <c r="I28" i="15"/>
  <c r="K28" i="15"/>
  <c r="M28" i="15"/>
  <c r="O28" i="15"/>
  <c r="Q28" i="15"/>
  <c r="V28" i="15"/>
  <c r="G29" i="15"/>
  <c r="M29" i="15" s="1"/>
  <c r="I29" i="15"/>
  <c r="K29" i="15"/>
  <c r="O29" i="15"/>
  <c r="Q29" i="15"/>
  <c r="V29" i="15"/>
  <c r="G30" i="15"/>
  <c r="I30" i="15"/>
  <c r="K30" i="15"/>
  <c r="M30" i="15"/>
  <c r="O30" i="15"/>
  <c r="Q30" i="15"/>
  <c r="V30" i="15"/>
  <c r="G31" i="15"/>
  <c r="I31" i="15"/>
  <c r="K31" i="15"/>
  <c r="M31" i="15"/>
  <c r="O31" i="15"/>
  <c r="Q31" i="15"/>
  <c r="V31" i="15"/>
  <c r="G32" i="15"/>
  <c r="I32" i="15"/>
  <c r="K32" i="15"/>
  <c r="M32" i="15"/>
  <c r="O32" i="15"/>
  <c r="Q32" i="15"/>
  <c r="V32" i="15"/>
  <c r="G33" i="15"/>
  <c r="O33" i="15"/>
  <c r="G34" i="15"/>
  <c r="I34" i="15"/>
  <c r="I33" i="15" s="1"/>
  <c r="K34" i="15"/>
  <c r="K33" i="15" s="1"/>
  <c r="M34" i="15"/>
  <c r="M33" i="15" s="1"/>
  <c r="O34" i="15"/>
  <c r="Q34" i="15"/>
  <c r="Q33" i="15" s="1"/>
  <c r="V34" i="15"/>
  <c r="V33" i="15" s="1"/>
  <c r="AE36" i="15"/>
  <c r="G28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6" i="14"/>
  <c r="G15" i="14" s="1"/>
  <c r="I16" i="14"/>
  <c r="I15" i="14" s="1"/>
  <c r="K16" i="14"/>
  <c r="M16" i="14"/>
  <c r="O16" i="14"/>
  <c r="O15" i="14" s="1"/>
  <c r="Q16" i="14"/>
  <c r="Q15" i="14" s="1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19" i="14"/>
  <c r="I19" i="14"/>
  <c r="K19" i="14"/>
  <c r="K15" i="14" s="1"/>
  <c r="M19" i="14"/>
  <c r="O19" i="14"/>
  <c r="Q19" i="14"/>
  <c r="V19" i="14"/>
  <c r="V15" i="14" s="1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O25" i="14"/>
  <c r="G26" i="14"/>
  <c r="I26" i="14"/>
  <c r="I25" i="14" s="1"/>
  <c r="K26" i="14"/>
  <c r="K25" i="14" s="1"/>
  <c r="M26" i="14"/>
  <c r="M25" i="14" s="1"/>
  <c r="O26" i="14"/>
  <c r="Q26" i="14"/>
  <c r="Q25" i="14" s="1"/>
  <c r="V26" i="14"/>
  <c r="V25" i="14" s="1"/>
  <c r="AE28" i="14"/>
  <c r="G28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O25" i="13"/>
  <c r="G26" i="13"/>
  <c r="I26" i="13"/>
  <c r="I25" i="13" s="1"/>
  <c r="K26" i="13"/>
  <c r="K25" i="13" s="1"/>
  <c r="M26" i="13"/>
  <c r="M25" i="13" s="1"/>
  <c r="O26" i="13"/>
  <c r="Q26" i="13"/>
  <c r="Q25" i="13" s="1"/>
  <c r="V26" i="13"/>
  <c r="V25" i="13" s="1"/>
  <c r="AE28" i="13"/>
  <c r="G31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K19" i="12"/>
  <c r="V19" i="12"/>
  <c r="G20" i="12"/>
  <c r="G19" i="12" s="1"/>
  <c r="I20" i="12"/>
  <c r="I19" i="12" s="1"/>
  <c r="K20" i="12"/>
  <c r="M20" i="12"/>
  <c r="M19" i="12" s="1"/>
  <c r="O20" i="12"/>
  <c r="O19" i="12" s="1"/>
  <c r="Q20" i="12"/>
  <c r="Q19" i="12" s="1"/>
  <c r="V20" i="12"/>
  <c r="G21" i="12"/>
  <c r="O21" i="12"/>
  <c r="G22" i="12"/>
  <c r="I22" i="12"/>
  <c r="I21" i="12" s="1"/>
  <c r="K22" i="12"/>
  <c r="K21" i="12" s="1"/>
  <c r="M22" i="12"/>
  <c r="M21" i="12" s="1"/>
  <c r="O22" i="12"/>
  <c r="Q22" i="12"/>
  <c r="Q21" i="12" s="1"/>
  <c r="V22" i="12"/>
  <c r="V21" i="12" s="1"/>
  <c r="G23" i="12"/>
  <c r="I23" i="12"/>
  <c r="K23" i="12"/>
  <c r="M23" i="12"/>
  <c r="O23" i="12"/>
  <c r="Q23" i="12"/>
  <c r="V23" i="12"/>
  <c r="G25" i="12"/>
  <c r="G24" i="12" s="1"/>
  <c r="I25" i="12"/>
  <c r="I24" i="12" s="1"/>
  <c r="K25" i="12"/>
  <c r="K24" i="12" s="1"/>
  <c r="O25" i="12"/>
  <c r="O24" i="12" s="1"/>
  <c r="Q25" i="12"/>
  <c r="Q24" i="12" s="1"/>
  <c r="V25" i="12"/>
  <c r="V24" i="12" s="1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O28" i="12"/>
  <c r="G29" i="12"/>
  <c r="M29" i="12" s="1"/>
  <c r="M28" i="12" s="1"/>
  <c r="I29" i="12"/>
  <c r="I28" i="12" s="1"/>
  <c r="K29" i="12"/>
  <c r="K28" i="12" s="1"/>
  <c r="O29" i="12"/>
  <c r="Q29" i="12"/>
  <c r="Q28" i="12" s="1"/>
  <c r="V29" i="12"/>
  <c r="V28" i="12" s="1"/>
  <c r="AE31" i="12"/>
  <c r="AF31" i="12"/>
  <c r="I20" i="1"/>
  <c r="I19" i="1"/>
  <c r="I18" i="1"/>
  <c r="I17" i="1"/>
  <c r="I16" i="1"/>
  <c r="I61" i="1"/>
  <c r="J60" i="1" s="1"/>
  <c r="F45" i="1"/>
  <c r="G23" i="1" s="1"/>
  <c r="A23" i="1" s="1"/>
  <c r="A24" i="1" s="1"/>
  <c r="G24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J55" i="1" l="1"/>
  <c r="J53" i="1"/>
  <c r="J59" i="1"/>
  <c r="J57" i="1"/>
  <c r="J52" i="1"/>
  <c r="J54" i="1"/>
  <c r="J56" i="1"/>
  <c r="G28" i="1"/>
  <c r="I39" i="1"/>
  <c r="I45" i="1" s="1"/>
  <c r="J43" i="1" s="1"/>
  <c r="H45" i="1"/>
  <c r="A27" i="1"/>
  <c r="A29" i="1" s="1"/>
  <c r="G29" i="1" s="1"/>
  <c r="G27" i="1" s="1"/>
  <c r="AF36" i="15"/>
  <c r="M9" i="15"/>
  <c r="M8" i="15" s="1"/>
  <c r="M15" i="14"/>
  <c r="AF28" i="14"/>
  <c r="M9" i="14"/>
  <c r="M8" i="14" s="1"/>
  <c r="AF28" i="13"/>
  <c r="M9" i="13"/>
  <c r="M8" i="13" s="1"/>
  <c r="M25" i="12"/>
  <c r="M24" i="12" s="1"/>
  <c r="M9" i="12"/>
  <c r="M8" i="12" s="1"/>
  <c r="J58" i="1"/>
  <c r="I21" i="1"/>
  <c r="J28" i="1"/>
  <c r="J26" i="1"/>
  <c r="G38" i="1"/>
  <c r="F38" i="1"/>
  <c r="J23" i="1"/>
  <c r="J24" i="1"/>
  <c r="J25" i="1"/>
  <c r="J27" i="1"/>
  <c r="E24" i="1"/>
  <c r="E26" i="1"/>
  <c r="J61" i="1" l="1"/>
  <c r="J41" i="1"/>
  <c r="J44" i="1"/>
  <c r="J42" i="1"/>
  <c r="J40" i="1"/>
  <c r="J39" i="1"/>
  <c r="J45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Zbyněk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<sst xmlns="http://schemas.openxmlformats.org/spreadsheetml/2006/main" count="775" uniqueCount="230">
  <si>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</si>
  <si>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</si>
  <si>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</si>
  <si>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</si>
  <si>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</si>
  <si>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</si>
  <si>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</si>
  <si>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</si>
  <si>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</si>
  <si>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</si>
  <si>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</si>
  <si>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</si>
  <si>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</si>
  <si>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</si>
  <si>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</si>
  <si>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</si>
  <si>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</si>
  <si>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</si>
  <si>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</si>
  <si>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</si>
  <si>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</si>
  <si>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</si>
  <si>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</si>
  <si>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</si>
  <si>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</si>
  <si>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</si>
  <si>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</si>
  <si>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</si>
  <si>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</si>
  <si>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</si>
  <si>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</si>
  <si>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</si>
  <si>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</si>
  <si>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</si>
  <si>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</si>
  <si>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</si>
  <si>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</si>
  <si>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</si>
  <si>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</si>
  <si>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</si>
  <si>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</si>
  <si>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</si>
  <si>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</si>
  <si>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18-04.01</t>
  </si>
  <si>
    <t>Stavba</t>
  </si>
  <si>
    <t>1</t>
  </si>
  <si>
    <t>VÝMĚNA ZDROJE TEPLA V KOTELNĚ</t>
  </si>
  <si>
    <t>VYTÁPĚNÍ</t>
  </si>
  <si>
    <t>2</t>
  </si>
  <si>
    <t>DEMONTÁŽE VYTÁPĚNÍ</t>
  </si>
  <si>
    <t>3</t>
  </si>
  <si>
    <t>NTL PLYNOVOD</t>
  </si>
  <si>
    <t>4</t>
  </si>
  <si>
    <t>MaR</t>
  </si>
  <si>
    <t>Celkem za stavbu</t>
  </si>
  <si>
    <t>CZK</t>
  </si>
  <si>
    <t>Rekapitulace dílů</t>
  </si>
  <si>
    <t>Typ dílu</t>
  </si>
  <si>
    <t>_1</t>
  </si>
  <si>
    <t>B.   DEMONTÁŽE :</t>
  </si>
  <si>
    <t>DEMONTÁŽE :</t>
  </si>
  <si>
    <t>_2</t>
  </si>
  <si>
    <t>NOVÉ  NTL  ROZVODY :</t>
  </si>
  <si>
    <t>A</t>
  </si>
  <si>
    <t>Technologie :</t>
  </si>
  <si>
    <t>B</t>
  </si>
  <si>
    <t>Potrubí :</t>
  </si>
  <si>
    <t>C</t>
  </si>
  <si>
    <t>Nátěry a izolace :</t>
  </si>
  <si>
    <t>D</t>
  </si>
  <si>
    <t>Ostatní :</t>
  </si>
  <si>
    <t>M36</t>
  </si>
  <si>
    <t>Montáže měřících a regulačních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</si>
  <si>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</si>
  <si>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</si>
  <si>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</si>
  <si>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</si>
  <si>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</si>
  <si>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</si>
  <si>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</si>
  <si>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</si>
  <si>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</si>
  <si>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</si>
  <si>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</si>
  <si>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</si>
  <si>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</si>
  <si>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</si>
  <si>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</si>
  <si>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</si>
  <si>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</si>
  <si>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</si>
  <si>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</si>
  <si>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</si>
  <si>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</si>
  <si>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</si>
  <si>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</si>
  <si>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</si>
  <si>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</si>
  <si>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</si>
  <si>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</si>
  <si>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</si>
  <si>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Stacionární plynový kondenzační kotel s výkonem 280,0 kW, včetně :  Plynová trubka DN 50,- hořák s, výkonem 280,0 kW s regulátorem tlaku a regulací spalování LAMBDA  PRO  CONTROL,- Regulace M + R s</t>
  </si>
  <si>
    <t>kpl</t>
  </si>
  <si>
    <t>Vlastní</t>
  </si>
  <si>
    <t>Indiv</t>
  </si>
  <si>
    <t>POL3_0</t>
  </si>
  <si>
    <t>Nerezový odvod spalin DN 250, délka : 10, 5 m,- včetně redukčního kusu, distančních rozpěrek,, revizního kusu, větrací clony a 3 kusů 90 st. kolene</t>
  </si>
  <si>
    <t>Expanzní automat pro systém s objemem topné vody minimálně 20 454 l,-</t>
  </si>
  <si>
    <t>Úpravna vody</t>
  </si>
  <si>
    <t>m</t>
  </si>
  <si>
    <t>5</t>
  </si>
  <si>
    <t>Kotlový rozdělovač DN  100,- 8 hrdel,- délka 3 600 mm,-</t>
  </si>
  <si>
    <t>6</t>
  </si>
  <si>
    <t>Kotlový sběrač  DN  100,- 5 hrdel,- délka 3 600 mm,-</t>
  </si>
  <si>
    <t>7</t>
  </si>
  <si>
    <t>Vypouštěcí kohout                      DN 15</t>
  </si>
  <si>
    <t>ks</t>
  </si>
  <si>
    <t>8</t>
  </si>
  <si>
    <t>Odvzdušňovací ventil DN  10</t>
  </si>
  <si>
    <t>9</t>
  </si>
  <si>
    <t>Teploměr technický měř. Rozsah 0 - 100 st. C</t>
  </si>
  <si>
    <t>10</t>
  </si>
  <si>
    <t>Ocelové profily pro doplňkové konstrukce</t>
  </si>
  <si>
    <t>kg</t>
  </si>
  <si>
    <t>POL1_1</t>
  </si>
  <si>
    <t>Potrubí z ocelových trubek černých, vč.kolen, ohybů,závěsů a pomocného materiálu  DN  65</t>
  </si>
  <si>
    <t>Nátěr potrubí - základní  DN 15 - 100</t>
  </si>
  <si>
    <t>POL12_1</t>
  </si>
  <si>
    <t>Nátěr potrubí syntetický dvojnásobně prostý  DN 15 - 32</t>
  </si>
  <si>
    <t>Stavební přípomoce</t>
  </si>
  <si>
    <t>hod.</t>
  </si>
  <si>
    <t>POL12_0</t>
  </si>
  <si>
    <t>Tlaková zkouška potrubí              DN 10 - DN 65</t>
  </si>
  <si>
    <t>Topná zkouška</t>
  </si>
  <si>
    <t>005121 R</t>
  </si>
  <si>
    <t>Zařízení staveniště</t>
  </si>
  <si>
    <t>Soubor</t>
  </si>
  <si>
    <t>RTS 18/ I</t>
  </si>
  <si>
    <t>POL99_2</t>
  </si>
  <si>
    <t>SUM</t>
  </si>
  <si>
    <t>Poznámky uchazeče k zadání</t>
  </si>
  <si>
    <t>POPUZIV</t>
  </si>
  <si>
    <t>END</t>
  </si>
  <si>
    <t>Demontáž plynového stacionárního kotle na spalování zemního plynu se jmenovitým výkonem 810,0  kW</t>
  </si>
  <si>
    <t>Demontáž expanzní nádoby 1 250 l</t>
  </si>
  <si>
    <t>Vypuštění vody ze systému</t>
  </si>
  <si>
    <t>hod</t>
  </si>
  <si>
    <t>Demontáž těles rozdělovačů a sběračů do DN 200</t>
  </si>
  <si>
    <t>Demontáž potrubí z ocelových trubek závitových do DN 15</t>
  </si>
  <si>
    <t>Demontáž potrubí z ocelových trubek závitových přes 20 do DN 50</t>
  </si>
  <si>
    <t>Demontáž potrubí z ocelových trubek závitových přes 50 do DN 65</t>
  </si>
  <si>
    <t>Demontáž potrubí z ocelových trubek závitových přes 65 do DN 100</t>
  </si>
  <si>
    <t>Demontáž odvzdušňovacích nádob a stříšek odřezání nádoby</t>
  </si>
  <si>
    <t>Demontáž příslušenství potrubí odřezání objímek dvojitých do DN 50</t>
  </si>
  <si>
    <t>11</t>
  </si>
  <si>
    <t>Demontáž příslušenství potrubí odřezání  třmenových držáků bez demontáže podpěr, konzol nebo, výložníků do Ć 44,5</t>
  </si>
  <si>
    <t>12</t>
  </si>
  <si>
    <t>Demontáž příslušenství potrubí odřezání  třmenových držáků bez demontáže podpěr, konzol nebo, výložníků do Ć 76,5</t>
  </si>
  <si>
    <t>13</t>
  </si>
  <si>
    <t>Demontáž příslušenství potrubí odřezání  třmenových držáků bez demontáže podpěr, konzol nebo, výložníků do Ć 108,4</t>
  </si>
  <si>
    <t>14</t>
  </si>
  <si>
    <t>Demontáž armatur přírubových se dvěma přírubami do DN 50</t>
  </si>
  <si>
    <t>15</t>
  </si>
  <si>
    <t>Demontáž armatur přírubových se dvěma přírubami do DN 100</t>
  </si>
  <si>
    <t>16</t>
  </si>
  <si>
    <t>Demontáž tepelných izolací do DN  100</t>
  </si>
  <si>
    <t>Demontáž připojení plynového kotle</t>
  </si>
  <si>
    <t>Demontáž potrubí z ocelových trubek závitových DN 50</t>
  </si>
  <si>
    <t>Demontáž příslušenství potrubí odřezání  třmenových držáků bez demontáže podpěr, konzol nebo, výložníků do Ć 50</t>
  </si>
  <si>
    <t>Demontáž armatur závitových se dvěma závity do G 2</t>
  </si>
  <si>
    <t>Potrubí z ocelových trubek závitových  DN 15</t>
  </si>
  <si>
    <t>Potrubí z ocelových trubek závitových  DN 50</t>
  </si>
  <si>
    <t>Potrubí z ocelových trubek závitových  DN 70</t>
  </si>
  <si>
    <t>Potrubí z ocelových trubek závitových  DN 200</t>
  </si>
  <si>
    <t>Havarijní ventil BAP  DN  65 - NT - B - PN  16 -SOLO - R - - 230  V</t>
  </si>
  <si>
    <t>Kohout uzavírací  R 750  D  DN  15</t>
  </si>
  <si>
    <t>Kohout uzavírací  860   DN  15</t>
  </si>
  <si>
    <t>Kohout kulový  PN  16,-   DN  50</t>
  </si>
  <si>
    <t>Manometr 0 - 6 kPa</t>
  </si>
  <si>
    <t>Pol__1</t>
  </si>
  <si>
    <t>Oceloplechová rozvaděčová skříň, nástěnné provedení, vxšxhl. 1000x800x260 mm, otevíratelná čelní, stěna</t>
  </si>
  <si>
    <t>kpl.</t>
  </si>
  <si>
    <t>POL1_</t>
  </si>
  <si>
    <t>Pol__2</t>
  </si>
  <si>
    <t>Silnoproudá výzbroj rozvaděče, připojení, jištění silových vývodů dle schéma (kotel K1, K2, K3,, úpravna vody, expanzní nádoba), napájení programovatelného řídícího systému</t>
  </si>
  <si>
    <t>Pol__3</t>
  </si>
  <si>
    <t>Jistič třífázový 16A/B pro připojení napájecího kabelu rozvaděče RMR, vč. jeho montáže do, stávajícího rozvaděče silnoproudu</t>
  </si>
  <si>
    <t>Pol__4</t>
  </si>
  <si>
    <t>Kabel CYKY (5Jx4) pro připojení rozvaděče RMR ze stávajícího rozvaděče silnoproudu, vč. úchytných a, nosných prvků kabelové trasy</t>
  </si>
  <si>
    <t>Pol__5</t>
  </si>
  <si>
    <t>Řídící systém MaR programovatelný 7xUI, 11xDI, 3xAO, 7xDO, vč. grafického obslužného panelu, montovaného do čelní desky rozvaděče</t>
  </si>
  <si>
    <t>BT15</t>
  </si>
  <si>
    <t>Snímač teploty venkovní</t>
  </si>
  <si>
    <t>BT114</t>
  </si>
  <si>
    <t>Snímač teploty do jímky, jímka</t>
  </si>
  <si>
    <t>BT21</t>
  </si>
  <si>
    <t>Snímač teploty prostorový</t>
  </si>
  <si>
    <t>BP11</t>
  </si>
  <si>
    <t>Snímač tlaku pro vodu</t>
  </si>
  <si>
    <t>Y11</t>
  </si>
  <si>
    <t>Uzavírací klapka DN100 se servopohonem OT/ZAV</t>
  </si>
  <si>
    <t>SQ22</t>
  </si>
  <si>
    <t>Detekce hořlavých plynů</t>
  </si>
  <si>
    <t>SL21</t>
  </si>
  <si>
    <t>Hlídač zaplavení</t>
  </si>
  <si>
    <t>Pol__13</t>
  </si>
  <si>
    <t>Kabely CYKY, JYTY</t>
  </si>
  <si>
    <t>Pol__14</t>
  </si>
  <si>
    <t>Žlab kabelový úložný zinkovaný 50x35 mm, vč. víka</t>
  </si>
  <si>
    <t>Pol__15</t>
  </si>
  <si>
    <t>Materiál úchytný a nosný pro kabelovou trasu</t>
  </si>
  <si>
    <t>Pol__16</t>
  </si>
  <si>
    <t>Programové vybavení pro ústřednu řídícího systému</t>
  </si>
  <si>
    <t>Pol__17</t>
  </si>
  <si>
    <t>Oživení, uvedení do provozu</t>
  </si>
  <si>
    <t>Pol__18</t>
  </si>
  <si>
    <t>Revize rozvaděče</t>
  </si>
  <si>
    <t>Pol__19</t>
  </si>
  <si>
    <t>Podružný materiál</t>
  </si>
  <si>
    <t>Pol__20</t>
  </si>
  <si>
    <t>Provozní, funkční, komplexní zkoušky</t>
  </si>
  <si>
    <t>Pol__21</t>
  </si>
  <si>
    <t>Zaučení obsluhy, vypracování uživatelských manuálů</t>
  </si>
  <si>
    <t>Pol__22</t>
  </si>
  <si>
    <t>Výchozí revizní zpráva</t>
  </si>
  <si>
    <t>Pol__23</t>
  </si>
  <si>
    <t>Dokumentace skutečného provedení (4 paré+CD ROM)</t>
  </si>
  <si>
    <t>Pol__24</t>
  </si>
  <si>
    <t>Stavební výpomoci</t>
  </si>
  <si>
    <t>Gymnázium a Střední odborná škola, Plasy, Stará cesta 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</si>
</sst>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6" fillId="3" borderId="6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al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I6" sqref="I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193" t="s">
        <v>4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3"/>
      <c r="B2" s="77" t="s">
        <v>24</v>
      </c>
      <c r="C2" s="78"/>
      <c r="D2" s="79" t="s">
        <v>43</v>
      </c>
      <c r="E2" s="202" t="s">
        <v>229</v>
      </c>
      <c r="F2" s="203"/>
      <c r="G2" s="203"/>
      <c r="H2" s="203"/>
      <c r="I2" s="203"/>
      <c r="J2" s="204"/>
      <c r="O2" s="2"/>
    </row>
    <row r="3" spans="1:15" ht="27" hidden="1" customHeight="1" x14ac:dyDescent="0.2">
      <c r="A3" s="3"/>
      <c r="B3" s="80"/>
      <c r="C3" s="78"/>
      <c r="D3" s="81"/>
      <c r="E3" s="205"/>
      <c r="F3" s="206"/>
      <c r="G3" s="206"/>
      <c r="H3" s="206"/>
      <c r="I3" s="206"/>
      <c r="J3" s="207"/>
    </row>
    <row r="4" spans="1:15" ht="23.25" customHeight="1" x14ac:dyDescent="0.2">
      <c r="A4" s="3"/>
      <c r="B4" s="82"/>
      <c r="C4" s="83"/>
      <c r="D4" s="84"/>
      <c r="E4" s="215" t="s">
        <v>46</v>
      </c>
      <c r="F4" s="215"/>
      <c r="G4" s="215"/>
      <c r="H4" s="215"/>
      <c r="I4" s="215"/>
      <c r="J4" s="216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09"/>
      <c r="E11" s="209"/>
      <c r="F11" s="209"/>
      <c r="G11" s="209"/>
      <c r="H11" s="26" t="s">
        <v>42</v>
      </c>
      <c r="I11" s="86"/>
      <c r="J11" s="10"/>
    </row>
    <row r="12" spans="1:15" ht="15.75" customHeight="1" x14ac:dyDescent="0.2">
      <c r="A12" s="3"/>
      <c r="B12" s="39"/>
      <c r="C12" s="24"/>
      <c r="D12" s="214"/>
      <c r="E12" s="214"/>
      <c r="F12" s="214"/>
      <c r="G12" s="214"/>
      <c r="H12" s="26" t="s">
        <v>36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17"/>
      <c r="F13" s="218"/>
      <c r="G13" s="218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08"/>
      <c r="F15" s="208"/>
      <c r="G15" s="210"/>
      <c r="H15" s="210"/>
      <c r="I15" s="210" t="s">
        <v>31</v>
      </c>
      <c r="J15" s="211"/>
    </row>
    <row r="16" spans="1:15" ht="23.25" customHeight="1" x14ac:dyDescent="0.2">
      <c r="A16" s="138" t="s">
        <v>26</v>
      </c>
      <c r="B16" s="55" t="s">
        <v>26</v>
      </c>
      <c r="C16" s="56"/>
      <c r="D16" s="57"/>
      <c r="E16" s="199"/>
      <c r="F16" s="200"/>
      <c r="G16" s="199"/>
      <c r="H16" s="200"/>
      <c r="I16" s="199">
        <f>SUMIF(F52:F60,A16,I52:I60)+SUMIF(F52:F60,"PSU",I52:I60)</f>
        <v>0</v>
      </c>
      <c r="J16" s="201"/>
    </row>
    <row r="17" spans="1:10" ht="23.25" customHeight="1" x14ac:dyDescent="0.2">
      <c r="A17" s="138" t="s">
        <v>27</v>
      </c>
      <c r="B17" s="55" t="s">
        <v>27</v>
      </c>
      <c r="C17" s="56"/>
      <c r="D17" s="57"/>
      <c r="E17" s="199"/>
      <c r="F17" s="200"/>
      <c r="G17" s="199"/>
      <c r="H17" s="200"/>
      <c r="I17" s="199">
        <f>SUMIF(F52:F60,A17,I52:I60)</f>
        <v>0</v>
      </c>
      <c r="J17" s="201"/>
    </row>
    <row r="18" spans="1:10" ht="23.25" customHeight="1" x14ac:dyDescent="0.2">
      <c r="A18" s="138" t="s">
        <v>28</v>
      </c>
      <c r="B18" s="55" t="s">
        <v>28</v>
      </c>
      <c r="C18" s="56"/>
      <c r="D18" s="57"/>
      <c r="E18" s="199"/>
      <c r="F18" s="200"/>
      <c r="G18" s="199"/>
      <c r="H18" s="200"/>
      <c r="I18" s="199">
        <f>SUMIF(F52:F60,A18,I52:I60)</f>
        <v>0</v>
      </c>
      <c r="J18" s="201"/>
    </row>
    <row r="19" spans="1:10" ht="23.25" customHeight="1" x14ac:dyDescent="0.2">
      <c r="A19" s="138" t="s">
        <v>73</v>
      </c>
      <c r="B19" s="55" t="s">
        <v>29</v>
      </c>
      <c r="C19" s="56"/>
      <c r="D19" s="57"/>
      <c r="E19" s="199"/>
      <c r="F19" s="200"/>
      <c r="G19" s="199"/>
      <c r="H19" s="200"/>
      <c r="I19" s="199">
        <f>SUMIF(F52:F60,A19,I52:I60)</f>
        <v>0</v>
      </c>
      <c r="J19" s="201"/>
    </row>
    <row r="20" spans="1:10" ht="23.25" customHeight="1" x14ac:dyDescent="0.2">
      <c r="A20" s="138" t="s">
        <v>74</v>
      </c>
      <c r="B20" s="55" t="s">
        <v>30</v>
      </c>
      <c r="C20" s="56"/>
      <c r="D20" s="57"/>
      <c r="E20" s="199"/>
      <c r="F20" s="200"/>
      <c r="G20" s="199"/>
      <c r="H20" s="200"/>
      <c r="I20" s="199">
        <f>SUMIF(F52:F60,A20,I52:I60)</f>
        <v>0</v>
      </c>
      <c r="J20" s="201"/>
    </row>
    <row r="21" spans="1:10" ht="23.25" customHeight="1" x14ac:dyDescent="0.2">
      <c r="A21" s="3"/>
      <c r="B21" s="72" t="s">
        <v>31</v>
      </c>
      <c r="C21" s="73"/>
      <c r="D21" s="74"/>
      <c r="E21" s="212"/>
      <c r="F21" s="213"/>
      <c r="G21" s="212"/>
      <c r="H21" s="213"/>
      <c r="I21" s="212">
        <f>SUM(I16:J20)</f>
        <v>0</v>
      </c>
      <c r="J21" s="224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22">
        <f>ZakladDPHSniVypocet</f>
        <v>0</v>
      </c>
      <c r="H23" s="223"/>
      <c r="I23" s="223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20">
        <f>IF(A24&gt;50, ROUNDUP(A23, 0), ROUNDDOWN(A23, 0))</f>
        <v>0</v>
      </c>
      <c r="H24" s="221"/>
      <c r="I24" s="221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22">
        <f>ZakladDPHZaklVypocet</f>
        <v>0</v>
      </c>
      <c r="H25" s="223"/>
      <c r="I25" s="223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196">
        <f>IF(A26&gt;50, ROUNDUP(A25, 0), ROUNDDOWN(A25, 0))</f>
        <v>0</v>
      </c>
      <c r="H26" s="197"/>
      <c r="I26" s="197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198">
        <f>CenaCelkem-(ZakladDPHSni+DPHSni+ZakladDPHZakl+DPHZakl)</f>
        <v>0</v>
      </c>
      <c r="H27" s="198"/>
      <c r="I27" s="198"/>
      <c r="J27" s="61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26">
        <f>ZakladDPHSniVypocet+ZakladDPHZaklVypocet</f>
        <v>0</v>
      </c>
      <c r="H28" s="226"/>
      <c r="I28" s="226"/>
      <c r="J28" s="11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5" t="s">
        <v>37</v>
      </c>
      <c r="C29" s="120"/>
      <c r="D29" s="120"/>
      <c r="E29" s="120"/>
      <c r="F29" s="120"/>
      <c r="G29" s="225">
        <f>IF(A29&gt;50, ROUNDUP(A27, 0), ROUNDDOWN(A27, 0))</f>
        <v>0</v>
      </c>
      <c r="H29" s="225"/>
      <c r="I29" s="225"/>
      <c r="J29" s="121" t="s">
        <v>55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/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27"/>
      <c r="E34" s="228"/>
      <c r="F34" s="29"/>
      <c r="G34" s="227"/>
      <c r="H34" s="228"/>
      <c r="I34" s="228"/>
      <c r="J34" s="36"/>
    </row>
    <row r="35" spans="1:10" ht="12.75" customHeight="1" x14ac:dyDescent="0.2">
      <c r="A35" s="3"/>
      <c r="B35" s="3"/>
      <c r="C35" s="4"/>
      <c r="D35" s="219" t="s">
        <v>2</v>
      </c>
      <c r="E35" s="219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44</v>
      </c>
      <c r="C39" s="186"/>
      <c r="D39" s="187"/>
      <c r="E39" s="187"/>
      <c r="F39" s="102">
        <f>'1 1 Pol'!AE31+'1 2 Pol'!AE28+'1 3 Pol'!AE28+'1 4 Pol'!AE36</f>
        <v>0</v>
      </c>
      <c r="G39" s="103">
        <f>'1 1 Pol'!AF31+'1 2 Pol'!AF28+'1 3 Pol'!AF28+'1 4 Pol'!AF36</f>
        <v>0</v>
      </c>
      <c r="H39" s="104">
        <f t="shared" ref="H39:H44" si="1">(F39*SazbaDPH1/100)+(G39*SazbaDPH2/100)</f>
        <v>0</v>
      </c>
      <c r="I39" s="104">
        <f t="shared" ref="I39:I44" si="2">F39+G39+H39</f>
        <v>0</v>
      </c>
      <c r="J39" s="105" t="str">
        <f t="shared" ref="J39:J44" si="3">IF(CenaCelkemVypocet=0,"",I39/CenaCelkemVypocet*100)</f>
        <v/>
      </c>
    </row>
    <row r="40" spans="1:10" ht="25.5" customHeight="1" x14ac:dyDescent="0.2">
      <c r="A40" s="91">
        <v>2</v>
      </c>
      <c r="B40" s="106" t="s">
        <v>45</v>
      </c>
      <c r="C40" s="191" t="s">
        <v>46</v>
      </c>
      <c r="D40" s="192"/>
      <c r="E40" s="192"/>
      <c r="F40" s="107">
        <f>'1 1 Pol'!AE31+'1 2 Pol'!AE28+'1 3 Pol'!AE28+'1 4 Pol'!AE36</f>
        <v>0</v>
      </c>
      <c r="G40" s="108">
        <f>'1 1 Pol'!AF31+'1 2 Pol'!AF28+'1 3 Pol'!AF28+'1 4 Pol'!AF36</f>
        <v>0</v>
      </c>
      <c r="H40" s="108">
        <f t="shared" si="1"/>
        <v>0</v>
      </c>
      <c r="I40" s="108">
        <f t="shared" si="2"/>
        <v>0</v>
      </c>
      <c r="J40" s="109" t="str">
        <f t="shared" si="3"/>
        <v/>
      </c>
    </row>
    <row r="41" spans="1:10" ht="25.5" customHeight="1" x14ac:dyDescent="0.2">
      <c r="A41" s="91">
        <v>3</v>
      </c>
      <c r="B41" s="110" t="s">
        <v>45</v>
      </c>
      <c r="C41" s="186" t="s">
        <v>47</v>
      </c>
      <c r="D41" s="187"/>
      <c r="E41" s="187"/>
      <c r="F41" s="111">
        <f>'1 1 Pol'!AE31</f>
        <v>0</v>
      </c>
      <c r="G41" s="104">
        <f>'1 1 Pol'!AF31</f>
        <v>0</v>
      </c>
      <c r="H41" s="104">
        <f t="shared" si="1"/>
        <v>0</v>
      </c>
      <c r="I41" s="104">
        <f t="shared" si="2"/>
        <v>0</v>
      </c>
      <c r="J41" s="105" t="str">
        <f t="shared" si="3"/>
        <v/>
      </c>
    </row>
    <row r="42" spans="1:10" ht="25.5" customHeight="1" x14ac:dyDescent="0.2">
      <c r="A42" s="91">
        <v>3</v>
      </c>
      <c r="B42" s="110" t="s">
        <v>48</v>
      </c>
      <c r="C42" s="186" t="s">
        <v>49</v>
      </c>
      <c r="D42" s="187"/>
      <c r="E42" s="187"/>
      <c r="F42" s="111">
        <f>'1 2 Pol'!AE28</f>
        <v>0</v>
      </c>
      <c r="G42" s="104">
        <f>'1 2 Pol'!AF28</f>
        <v>0</v>
      </c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 x14ac:dyDescent="0.2">
      <c r="A43" s="91">
        <v>3</v>
      </c>
      <c r="B43" s="110" t="s">
        <v>50</v>
      </c>
      <c r="C43" s="186" t="s">
        <v>51</v>
      </c>
      <c r="D43" s="187"/>
      <c r="E43" s="187"/>
      <c r="F43" s="111">
        <f>'1 3 Pol'!AE28</f>
        <v>0</v>
      </c>
      <c r="G43" s="104">
        <f>'1 3 Pol'!AF28</f>
        <v>0</v>
      </c>
      <c r="H43" s="104">
        <f t="shared" si="1"/>
        <v>0</v>
      </c>
      <c r="I43" s="104">
        <f t="shared" si="2"/>
        <v>0</v>
      </c>
      <c r="J43" s="105" t="str">
        <f t="shared" si="3"/>
        <v/>
      </c>
    </row>
    <row r="44" spans="1:10" ht="25.5" customHeight="1" x14ac:dyDescent="0.2">
      <c r="A44" s="91">
        <v>3</v>
      </c>
      <c r="B44" s="110" t="s">
        <v>52</v>
      </c>
      <c r="C44" s="186" t="s">
        <v>53</v>
      </c>
      <c r="D44" s="187"/>
      <c r="E44" s="187"/>
      <c r="F44" s="111">
        <f>'1 4 Pol'!AE36</f>
        <v>0</v>
      </c>
      <c r="G44" s="104">
        <f>'1 4 Pol'!AF36</f>
        <v>0</v>
      </c>
      <c r="H44" s="104">
        <f t="shared" si="1"/>
        <v>0</v>
      </c>
      <c r="I44" s="104">
        <f t="shared" si="2"/>
        <v>0</v>
      </c>
      <c r="J44" s="105" t="str">
        <f t="shared" si="3"/>
        <v/>
      </c>
    </row>
    <row r="45" spans="1:10" ht="25.5" customHeight="1" x14ac:dyDescent="0.2">
      <c r="A45" s="91"/>
      <c r="B45" s="188" t="s">
        <v>54</v>
      </c>
      <c r="C45" s="189"/>
      <c r="D45" s="189"/>
      <c r="E45" s="190"/>
      <c r="F45" s="112">
        <f>SUMIF(A39:A44,"=1",F39:F44)</f>
        <v>0</v>
      </c>
      <c r="G45" s="113">
        <f>SUMIF(A39:A44,"=1",G39:G44)</f>
        <v>0</v>
      </c>
      <c r="H45" s="113">
        <f>SUMIF(A39:A44,"=1",H39:H44)</f>
        <v>0</v>
      </c>
      <c r="I45" s="113">
        <f>SUMIF(A39:A44,"=1",I39:I44)</f>
        <v>0</v>
      </c>
      <c r="J45" s="114">
        <f>SUMIF(A39:A44,"=1",J39:J44)</f>
        <v>0</v>
      </c>
    </row>
    <row r="49" spans="1:10" ht="15.75" x14ac:dyDescent="0.25">
      <c r="B49" s="122" t="s">
        <v>56</v>
      </c>
    </row>
    <row r="51" spans="1:10" ht="25.5" customHeight="1" x14ac:dyDescent="0.2">
      <c r="A51" s="123"/>
      <c r="B51" s="126" t="s">
        <v>18</v>
      </c>
      <c r="C51" s="126" t="s">
        <v>6</v>
      </c>
      <c r="D51" s="127"/>
      <c r="E51" s="127"/>
      <c r="F51" s="128" t="s">
        <v>57</v>
      </c>
      <c r="G51" s="128"/>
      <c r="H51" s="128"/>
      <c r="I51" s="128" t="s">
        <v>31</v>
      </c>
      <c r="J51" s="128" t="s">
        <v>0</v>
      </c>
    </row>
    <row r="52" spans="1:10" ht="25.5" customHeight="1" x14ac:dyDescent="0.2">
      <c r="A52" s="124"/>
      <c r="B52" s="129" t="s">
        <v>58</v>
      </c>
      <c r="C52" s="184" t="s">
        <v>59</v>
      </c>
      <c r="D52" s="185"/>
      <c r="E52" s="185"/>
      <c r="F52" s="134" t="s">
        <v>27</v>
      </c>
      <c r="G52" s="135"/>
      <c r="H52" s="135"/>
      <c r="I52" s="135">
        <f>'1 2 Pol'!G8</f>
        <v>0</v>
      </c>
      <c r="J52" s="132" t="str">
        <f>IF(I61=0,"",I52/I61*100)</f>
        <v/>
      </c>
    </row>
    <row r="53" spans="1:10" ht="25.5" customHeight="1" x14ac:dyDescent="0.2">
      <c r="A53" s="124"/>
      <c r="B53" s="129" t="s">
        <v>58</v>
      </c>
      <c r="C53" s="184" t="s">
        <v>60</v>
      </c>
      <c r="D53" s="185"/>
      <c r="E53" s="185"/>
      <c r="F53" s="134" t="s">
        <v>27</v>
      </c>
      <c r="G53" s="135"/>
      <c r="H53" s="135"/>
      <c r="I53" s="135">
        <f>'1 3 Pol'!G8</f>
        <v>0</v>
      </c>
      <c r="J53" s="132" t="str">
        <f>IF(I61=0,"",I53/I61*100)</f>
        <v/>
      </c>
    </row>
    <row r="54" spans="1:10" ht="25.5" customHeight="1" x14ac:dyDescent="0.2">
      <c r="A54" s="124"/>
      <c r="B54" s="129" t="s">
        <v>61</v>
      </c>
      <c r="C54" s="184" t="s">
        <v>62</v>
      </c>
      <c r="D54" s="185"/>
      <c r="E54" s="185"/>
      <c r="F54" s="134" t="s">
        <v>27</v>
      </c>
      <c r="G54" s="135"/>
      <c r="H54" s="135"/>
      <c r="I54" s="135">
        <f>'1 3 Pol'!G15</f>
        <v>0</v>
      </c>
      <c r="J54" s="132" t="str">
        <f>IF(I61=0,"",I54/I61*100)</f>
        <v/>
      </c>
    </row>
    <row r="55" spans="1:10" ht="25.5" customHeight="1" x14ac:dyDescent="0.2">
      <c r="A55" s="124"/>
      <c r="B55" s="129" t="s">
        <v>63</v>
      </c>
      <c r="C55" s="184" t="s">
        <v>64</v>
      </c>
      <c r="D55" s="185"/>
      <c r="E55" s="185"/>
      <c r="F55" s="134" t="s">
        <v>27</v>
      </c>
      <c r="G55" s="135"/>
      <c r="H55" s="135"/>
      <c r="I55" s="135">
        <f>'1 1 Pol'!G8</f>
        <v>0</v>
      </c>
      <c r="J55" s="132" t="str">
        <f>IF(I61=0,"",I55/I61*100)</f>
        <v/>
      </c>
    </row>
    <row r="56" spans="1:10" ht="25.5" customHeight="1" x14ac:dyDescent="0.2">
      <c r="A56" s="124"/>
      <c r="B56" s="129" t="s">
        <v>65</v>
      </c>
      <c r="C56" s="184" t="s">
        <v>66</v>
      </c>
      <c r="D56" s="185"/>
      <c r="E56" s="185"/>
      <c r="F56" s="134" t="s">
        <v>27</v>
      </c>
      <c r="G56" s="135"/>
      <c r="H56" s="135"/>
      <c r="I56" s="135">
        <f>'1 1 Pol'!G19</f>
        <v>0</v>
      </c>
      <c r="J56" s="132" t="str">
        <f>IF(I61=0,"",I56/I61*100)</f>
        <v/>
      </c>
    </row>
    <row r="57" spans="1:10" ht="25.5" customHeight="1" x14ac:dyDescent="0.2">
      <c r="A57" s="124"/>
      <c r="B57" s="129" t="s">
        <v>67</v>
      </c>
      <c r="C57" s="184" t="s">
        <v>68</v>
      </c>
      <c r="D57" s="185"/>
      <c r="E57" s="185"/>
      <c r="F57" s="134" t="s">
        <v>27</v>
      </c>
      <c r="G57" s="135"/>
      <c r="H57" s="135"/>
      <c r="I57" s="135">
        <f>'1 1 Pol'!G21</f>
        <v>0</v>
      </c>
      <c r="J57" s="132" t="str">
        <f>IF(I61=0,"",I57/I61*100)</f>
        <v/>
      </c>
    </row>
    <row r="58" spans="1:10" ht="25.5" customHeight="1" x14ac:dyDescent="0.2">
      <c r="A58" s="124"/>
      <c r="B58" s="129" t="s">
        <v>69</v>
      </c>
      <c r="C58" s="184" t="s">
        <v>70</v>
      </c>
      <c r="D58" s="185"/>
      <c r="E58" s="185"/>
      <c r="F58" s="134" t="s">
        <v>27</v>
      </c>
      <c r="G58" s="135"/>
      <c r="H58" s="135"/>
      <c r="I58" s="135">
        <f>'1 1 Pol'!G24</f>
        <v>0</v>
      </c>
      <c r="J58" s="132" t="str">
        <f>IF(I61=0,"",I58/I61*100)</f>
        <v/>
      </c>
    </row>
    <row r="59" spans="1:10" ht="25.5" customHeight="1" x14ac:dyDescent="0.2">
      <c r="A59" s="124"/>
      <c r="B59" s="129" t="s">
        <v>71</v>
      </c>
      <c r="C59" s="184" t="s">
        <v>72</v>
      </c>
      <c r="D59" s="185"/>
      <c r="E59" s="185"/>
      <c r="F59" s="134" t="s">
        <v>28</v>
      </c>
      <c r="G59" s="135"/>
      <c r="H59" s="135"/>
      <c r="I59" s="135">
        <f>'1 4 Pol'!G8</f>
        <v>0</v>
      </c>
      <c r="J59" s="132" t="str">
        <f>IF(I61=0,"",I59/I61*100)</f>
        <v/>
      </c>
    </row>
    <row r="60" spans="1:10" ht="25.5" customHeight="1" x14ac:dyDescent="0.2">
      <c r="A60" s="124"/>
      <c r="B60" s="129" t="s">
        <v>73</v>
      </c>
      <c r="C60" s="184" t="s">
        <v>29</v>
      </c>
      <c r="D60" s="185"/>
      <c r="E60" s="185"/>
      <c r="F60" s="134" t="s">
        <v>73</v>
      </c>
      <c r="G60" s="135"/>
      <c r="H60" s="135"/>
      <c r="I60" s="135">
        <f>'1 1 Pol'!G28+'1 2 Pol'!G25+'1 3 Pol'!G25+'1 4 Pol'!G33</f>
        <v>0</v>
      </c>
      <c r="J60" s="132" t="str">
        <f>IF(I61=0,"",I60/I61*100)</f>
        <v/>
      </c>
    </row>
    <row r="61" spans="1:10" ht="25.5" customHeight="1" x14ac:dyDescent="0.2">
      <c r="A61" s="125"/>
      <c r="B61" s="130" t="s">
        <v>1</v>
      </c>
      <c r="C61" s="130"/>
      <c r="D61" s="131"/>
      <c r="E61" s="131"/>
      <c r="F61" s="136"/>
      <c r="G61" s="137"/>
      <c r="H61" s="137"/>
      <c r="I61" s="137">
        <f>SUM(I52:I60)</f>
        <v>0</v>
      </c>
      <c r="J61" s="133">
        <f>SUM(J52:J60)</f>
        <v>0</v>
      </c>
    </row>
    <row r="62" spans="1:10" x14ac:dyDescent="0.2">
      <c r="F62" s="89"/>
      <c r="G62" s="88"/>
      <c r="H62" s="89"/>
      <c r="I62" s="88"/>
      <c r="J62" s="90"/>
    </row>
    <row r="63" spans="1:10" x14ac:dyDescent="0.2">
      <c r="F63" s="89"/>
      <c r="G63" s="88"/>
      <c r="H63" s="89"/>
      <c r="I63" s="88"/>
      <c r="J63" s="90"/>
    </row>
    <row r="64" spans="1:10" x14ac:dyDescent="0.2">
      <c r="F64" s="89"/>
      <c r="G64" s="88"/>
      <c r="H64" s="89"/>
      <c r="I64" s="88"/>
      <c r="J64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9" t="s">
        <v>7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76" t="s">
        <v>8</v>
      </c>
      <c r="B2" s="75"/>
      <c r="C2" s="231"/>
      <c r="D2" s="231"/>
      <c r="E2" s="231"/>
      <c r="F2" s="231"/>
      <c r="G2" s="232"/>
    </row>
    <row r="3" spans="1:7" ht="24.95" customHeight="1" x14ac:dyDescent="0.2">
      <c r="A3" s="76" t="s">
        <v>9</v>
      </c>
      <c r="B3" s="75"/>
      <c r="C3" s="231"/>
      <c r="D3" s="231"/>
      <c r="E3" s="231"/>
      <c r="F3" s="231"/>
      <c r="G3" s="232"/>
    </row>
    <row r="4" spans="1:7" ht="24.95" customHeight="1" x14ac:dyDescent="0.2">
      <c r="A4" s="76" t="s">
        <v>10</v>
      </c>
      <c r="B4" s="75"/>
      <c r="C4" s="231"/>
      <c r="D4" s="231"/>
      <c r="E4" s="231"/>
      <c r="F4" s="231"/>
      <c r="G4" s="23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15" sqref="C15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AG1" t="s">
        <v>75</v>
      </c>
    </row>
    <row r="2" spans="1:60" ht="25.15" customHeight="1" x14ac:dyDescent="0.2">
      <c r="A2" s="140" t="s">
        <v>8</v>
      </c>
      <c r="B2" s="75" t="s">
        <v>43</v>
      </c>
      <c r="C2" s="246" t="s">
        <v>229</v>
      </c>
      <c r="D2" s="247"/>
      <c r="E2" s="247"/>
      <c r="F2" s="247"/>
      <c r="G2" s="248"/>
      <c r="AG2" t="s">
        <v>76</v>
      </c>
    </row>
    <row r="3" spans="1:60" ht="25.15" customHeight="1" x14ac:dyDescent="0.2">
      <c r="A3" s="140" t="s">
        <v>9</v>
      </c>
      <c r="B3" s="75" t="s">
        <v>45</v>
      </c>
      <c r="C3" s="246" t="s">
        <v>46</v>
      </c>
      <c r="D3" s="247"/>
      <c r="E3" s="247"/>
      <c r="F3" s="247"/>
      <c r="G3" s="248"/>
      <c r="AC3" s="87" t="s">
        <v>76</v>
      </c>
      <c r="AG3" t="s">
        <v>77</v>
      </c>
    </row>
    <row r="4" spans="1:60" ht="25.15" customHeight="1" x14ac:dyDescent="0.2">
      <c r="A4" s="141" t="s">
        <v>10</v>
      </c>
      <c r="B4" s="142" t="s">
        <v>45</v>
      </c>
      <c r="C4" s="249" t="s">
        <v>47</v>
      </c>
      <c r="D4" s="250"/>
      <c r="E4" s="250"/>
      <c r="F4" s="250"/>
      <c r="G4" s="251"/>
      <c r="AG4" t="s">
        <v>78</v>
      </c>
    </row>
    <row r="5" spans="1:60" x14ac:dyDescent="0.2">
      <c r="D5" s="139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31</v>
      </c>
      <c r="H6" s="147" t="s">
        <v>32</v>
      </c>
      <c r="I6" s="147" t="s">
        <v>85</v>
      </c>
      <c r="J6" s="147" t="s">
        <v>33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8" t="s">
        <v>99</v>
      </c>
      <c r="B8" s="159" t="s">
        <v>63</v>
      </c>
      <c r="C8" s="177" t="s">
        <v>64</v>
      </c>
      <c r="D8" s="160"/>
      <c r="E8" s="161"/>
      <c r="F8" s="162"/>
      <c r="G8" s="163">
        <f>SUMIF(AG9:AG18,"&lt;&gt;NOR",G9:G18)</f>
        <v>0</v>
      </c>
      <c r="H8" s="157"/>
      <c r="I8" s="157">
        <f>SUM(I9:I18)</f>
        <v>0</v>
      </c>
      <c r="J8" s="157"/>
      <c r="K8" s="157">
        <f>SUM(K9:K18)</f>
        <v>0</v>
      </c>
      <c r="L8" s="157"/>
      <c r="M8" s="157">
        <f>SUM(M9:M18)</f>
        <v>0</v>
      </c>
      <c r="N8" s="157"/>
      <c r="O8" s="157">
        <f>SUM(O9:O18)</f>
        <v>0</v>
      </c>
      <c r="P8" s="157"/>
      <c r="Q8" s="157">
        <f>SUM(Q9:Q18)</f>
        <v>0</v>
      </c>
      <c r="R8" s="157"/>
      <c r="S8" s="157"/>
      <c r="T8" s="157"/>
      <c r="U8" s="157"/>
      <c r="V8" s="157">
        <f>SUM(V9:V18)</f>
        <v>0</v>
      </c>
      <c r="W8" s="157"/>
      <c r="AG8" t="s">
        <v>100</v>
      </c>
    </row>
    <row r="9" spans="1:60" ht="56.25" outlineLevel="1" x14ac:dyDescent="0.2">
      <c r="A9" s="170">
        <v>1</v>
      </c>
      <c r="B9" s="171" t="s">
        <v>45</v>
      </c>
      <c r="C9" s="178" t="s">
        <v>101</v>
      </c>
      <c r="D9" s="172" t="s">
        <v>102</v>
      </c>
      <c r="E9" s="173">
        <v>3</v>
      </c>
      <c r="F9" s="174"/>
      <c r="G9" s="175">
        <f t="shared" ref="G9:G18" si="0">ROUND(E9*F9,2)</f>
        <v>0</v>
      </c>
      <c r="H9" s="156"/>
      <c r="I9" s="155">
        <f t="shared" ref="I9:I18" si="1">ROUND(E9*H9,2)</f>
        <v>0</v>
      </c>
      <c r="J9" s="156"/>
      <c r="K9" s="155">
        <f t="shared" ref="K9:K18" si="2">ROUND(E9*J9,2)</f>
        <v>0</v>
      </c>
      <c r="L9" s="155">
        <v>21</v>
      </c>
      <c r="M9" s="155">
        <f t="shared" ref="M9:M18" si="3">G9*(1+L9/100)</f>
        <v>0</v>
      </c>
      <c r="N9" s="155">
        <v>0</v>
      </c>
      <c r="O9" s="155">
        <f t="shared" ref="O9:O18" si="4">ROUND(E9*N9,2)</f>
        <v>0</v>
      </c>
      <c r="P9" s="155">
        <v>0</v>
      </c>
      <c r="Q9" s="155">
        <f t="shared" ref="Q9:Q18" si="5">ROUND(E9*P9,2)</f>
        <v>0</v>
      </c>
      <c r="R9" s="155"/>
      <c r="S9" s="155" t="s">
        <v>103</v>
      </c>
      <c r="T9" s="155" t="s">
        <v>104</v>
      </c>
      <c r="U9" s="155">
        <v>0</v>
      </c>
      <c r="V9" s="155">
        <f t="shared" ref="V9:V18" si="6">ROUND(E9*U9,2)</f>
        <v>0</v>
      </c>
      <c r="W9" s="155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105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33.75" outlineLevel="1" x14ac:dyDescent="0.2">
      <c r="A10" s="170">
        <v>2</v>
      </c>
      <c r="B10" s="171" t="s">
        <v>48</v>
      </c>
      <c r="C10" s="178" t="s">
        <v>106</v>
      </c>
      <c r="D10" s="172" t="s">
        <v>102</v>
      </c>
      <c r="E10" s="173">
        <v>3</v>
      </c>
      <c r="F10" s="174"/>
      <c r="G10" s="175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103</v>
      </c>
      <c r="T10" s="155" t="s">
        <v>104</v>
      </c>
      <c r="U10" s="155">
        <v>0</v>
      </c>
      <c r="V10" s="155">
        <f t="shared" si="6"/>
        <v>0</v>
      </c>
      <c r="W10" s="155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105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70">
        <v>3</v>
      </c>
      <c r="B11" s="171" t="s">
        <v>50</v>
      </c>
      <c r="C11" s="178" t="s">
        <v>107</v>
      </c>
      <c r="D11" s="172" t="s">
        <v>102</v>
      </c>
      <c r="E11" s="173">
        <v>1</v>
      </c>
      <c r="F11" s="174"/>
      <c r="G11" s="175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103</v>
      </c>
      <c r="T11" s="155" t="s">
        <v>104</v>
      </c>
      <c r="U11" s="155">
        <v>0</v>
      </c>
      <c r="V11" s="155">
        <f t="shared" si="6"/>
        <v>0</v>
      </c>
      <c r="W11" s="155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105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0">
        <v>4</v>
      </c>
      <c r="B12" s="171" t="s">
        <v>52</v>
      </c>
      <c r="C12" s="178" t="s">
        <v>108</v>
      </c>
      <c r="D12" s="172" t="s">
        <v>109</v>
      </c>
      <c r="E12" s="173">
        <v>1</v>
      </c>
      <c r="F12" s="174"/>
      <c r="G12" s="175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103</v>
      </c>
      <c r="T12" s="155" t="s">
        <v>104</v>
      </c>
      <c r="U12" s="155">
        <v>0</v>
      </c>
      <c r="V12" s="155">
        <f t="shared" si="6"/>
        <v>0</v>
      </c>
      <c r="W12" s="155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105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70">
        <v>5</v>
      </c>
      <c r="B13" s="171" t="s">
        <v>110</v>
      </c>
      <c r="C13" s="178" t="s">
        <v>111</v>
      </c>
      <c r="D13" s="172" t="s">
        <v>102</v>
      </c>
      <c r="E13" s="173">
        <v>1</v>
      </c>
      <c r="F13" s="174"/>
      <c r="G13" s="175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103</v>
      </c>
      <c r="T13" s="155" t="s">
        <v>104</v>
      </c>
      <c r="U13" s="155">
        <v>0</v>
      </c>
      <c r="V13" s="155">
        <f t="shared" si="6"/>
        <v>0</v>
      </c>
      <c r="W13" s="155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105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0">
        <v>6</v>
      </c>
      <c r="B14" s="171" t="s">
        <v>112</v>
      </c>
      <c r="C14" s="178" t="s">
        <v>113</v>
      </c>
      <c r="D14" s="172" t="s">
        <v>102</v>
      </c>
      <c r="E14" s="173">
        <v>1</v>
      </c>
      <c r="F14" s="174"/>
      <c r="G14" s="175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103</v>
      </c>
      <c r="T14" s="155" t="s">
        <v>104</v>
      </c>
      <c r="U14" s="155">
        <v>0</v>
      </c>
      <c r="V14" s="155">
        <f t="shared" si="6"/>
        <v>0</v>
      </c>
      <c r="W14" s="155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105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0">
        <v>7</v>
      </c>
      <c r="B15" s="171" t="s">
        <v>114</v>
      </c>
      <c r="C15" s="178" t="s">
        <v>115</v>
      </c>
      <c r="D15" s="172" t="s">
        <v>116</v>
      </c>
      <c r="E15" s="173">
        <v>4</v>
      </c>
      <c r="F15" s="174"/>
      <c r="G15" s="175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103</v>
      </c>
      <c r="T15" s="155" t="s">
        <v>104</v>
      </c>
      <c r="U15" s="155">
        <v>0</v>
      </c>
      <c r="V15" s="155">
        <f t="shared" si="6"/>
        <v>0</v>
      </c>
      <c r="W15" s="155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105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0">
        <v>8</v>
      </c>
      <c r="B16" s="171" t="s">
        <v>117</v>
      </c>
      <c r="C16" s="178" t="s">
        <v>118</v>
      </c>
      <c r="D16" s="172" t="s">
        <v>116</v>
      </c>
      <c r="E16" s="173">
        <v>4</v>
      </c>
      <c r="F16" s="174"/>
      <c r="G16" s="175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103</v>
      </c>
      <c r="T16" s="155" t="s">
        <v>104</v>
      </c>
      <c r="U16" s="155">
        <v>0</v>
      </c>
      <c r="V16" s="155">
        <f t="shared" si="6"/>
        <v>0</v>
      </c>
      <c r="W16" s="155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105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0">
        <v>9</v>
      </c>
      <c r="B17" s="171" t="s">
        <v>119</v>
      </c>
      <c r="C17" s="178" t="s">
        <v>120</v>
      </c>
      <c r="D17" s="172" t="s">
        <v>116</v>
      </c>
      <c r="E17" s="173">
        <v>2</v>
      </c>
      <c r="F17" s="174"/>
      <c r="G17" s="175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103</v>
      </c>
      <c r="T17" s="155" t="s">
        <v>104</v>
      </c>
      <c r="U17" s="155">
        <v>0</v>
      </c>
      <c r="V17" s="155">
        <f t="shared" si="6"/>
        <v>0</v>
      </c>
      <c r="W17" s="155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105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0">
        <v>10</v>
      </c>
      <c r="B18" s="171" t="s">
        <v>121</v>
      </c>
      <c r="C18" s="178" t="s">
        <v>122</v>
      </c>
      <c r="D18" s="172" t="s">
        <v>123</v>
      </c>
      <c r="E18" s="173">
        <v>150</v>
      </c>
      <c r="F18" s="174"/>
      <c r="G18" s="175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5">
        <v>0</v>
      </c>
      <c r="O18" s="155">
        <f t="shared" si="4"/>
        <v>0</v>
      </c>
      <c r="P18" s="155">
        <v>0</v>
      </c>
      <c r="Q18" s="155">
        <f t="shared" si="5"/>
        <v>0</v>
      </c>
      <c r="R18" s="155"/>
      <c r="S18" s="155" t="s">
        <v>103</v>
      </c>
      <c r="T18" s="155" t="s">
        <v>104</v>
      </c>
      <c r="U18" s="155">
        <v>0</v>
      </c>
      <c r="V18" s="155">
        <f t="shared" si="6"/>
        <v>0</v>
      </c>
      <c r="W18" s="155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124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58" t="s">
        <v>99</v>
      </c>
      <c r="B19" s="159" t="s">
        <v>65</v>
      </c>
      <c r="C19" s="177" t="s">
        <v>66</v>
      </c>
      <c r="D19" s="160"/>
      <c r="E19" s="161"/>
      <c r="F19" s="162"/>
      <c r="G19" s="163">
        <f>SUMIF(AG20:AG20,"&lt;&gt;NOR",G20:G20)</f>
        <v>0</v>
      </c>
      <c r="H19" s="157"/>
      <c r="I19" s="157">
        <f>SUM(I20:I20)</f>
        <v>0</v>
      </c>
      <c r="J19" s="157"/>
      <c r="K19" s="157">
        <f>SUM(K20:K20)</f>
        <v>0</v>
      </c>
      <c r="L19" s="157"/>
      <c r="M19" s="157">
        <f>SUM(M20:M20)</f>
        <v>0</v>
      </c>
      <c r="N19" s="157"/>
      <c r="O19" s="157">
        <f>SUM(O20:O20)</f>
        <v>0</v>
      </c>
      <c r="P19" s="157"/>
      <c r="Q19" s="157">
        <f>SUM(Q20:Q20)</f>
        <v>0</v>
      </c>
      <c r="R19" s="157"/>
      <c r="S19" s="157"/>
      <c r="T19" s="157"/>
      <c r="U19" s="157"/>
      <c r="V19" s="157">
        <f>SUM(V20:V20)</f>
        <v>0</v>
      </c>
      <c r="W19" s="157"/>
      <c r="AG19" t="s">
        <v>100</v>
      </c>
    </row>
    <row r="20" spans="1:60" ht="22.5" outlineLevel="1" x14ac:dyDescent="0.2">
      <c r="A20" s="170">
        <v>11</v>
      </c>
      <c r="B20" s="171" t="s">
        <v>45</v>
      </c>
      <c r="C20" s="178" t="s">
        <v>125</v>
      </c>
      <c r="D20" s="172" t="s">
        <v>109</v>
      </c>
      <c r="E20" s="173">
        <v>10</v>
      </c>
      <c r="F20" s="174"/>
      <c r="G20" s="175">
        <f>ROUND(E20*F20,2)</f>
        <v>0</v>
      </c>
      <c r="H20" s="156"/>
      <c r="I20" s="155">
        <f>ROUND(E20*H20,2)</f>
        <v>0</v>
      </c>
      <c r="J20" s="156"/>
      <c r="K20" s="155">
        <f>ROUND(E20*J20,2)</f>
        <v>0</v>
      </c>
      <c r="L20" s="155">
        <v>21</v>
      </c>
      <c r="M20" s="155">
        <f>G20*(1+L20/100)</f>
        <v>0</v>
      </c>
      <c r="N20" s="155">
        <v>0</v>
      </c>
      <c r="O20" s="155">
        <f>ROUND(E20*N20,2)</f>
        <v>0</v>
      </c>
      <c r="P20" s="155">
        <v>0</v>
      </c>
      <c r="Q20" s="155">
        <f>ROUND(E20*P20,2)</f>
        <v>0</v>
      </c>
      <c r="R20" s="155"/>
      <c r="S20" s="155" t="s">
        <v>103</v>
      </c>
      <c r="T20" s="155" t="s">
        <v>104</v>
      </c>
      <c r="U20" s="155">
        <v>0</v>
      </c>
      <c r="V20" s="155">
        <f>ROUND(E20*U20,2)</f>
        <v>0</v>
      </c>
      <c r="W20" s="155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158" t="s">
        <v>99</v>
      </c>
      <c r="B21" s="159" t="s">
        <v>67</v>
      </c>
      <c r="C21" s="177" t="s">
        <v>68</v>
      </c>
      <c r="D21" s="160"/>
      <c r="E21" s="161"/>
      <c r="F21" s="162"/>
      <c r="G21" s="163">
        <f>SUMIF(AG22:AG23,"&lt;&gt;NOR",G22:G23)</f>
        <v>0</v>
      </c>
      <c r="H21" s="157"/>
      <c r="I21" s="157">
        <f>SUM(I22:I23)</f>
        <v>0</v>
      </c>
      <c r="J21" s="157"/>
      <c r="K21" s="157">
        <f>SUM(K22:K23)</f>
        <v>0</v>
      </c>
      <c r="L21" s="157"/>
      <c r="M21" s="157">
        <f>SUM(M22:M23)</f>
        <v>0</v>
      </c>
      <c r="N21" s="157"/>
      <c r="O21" s="157">
        <f>SUM(O22:O23)</f>
        <v>0</v>
      </c>
      <c r="P21" s="157"/>
      <c r="Q21" s="157">
        <f>SUM(Q22:Q23)</f>
        <v>0</v>
      </c>
      <c r="R21" s="157"/>
      <c r="S21" s="157"/>
      <c r="T21" s="157"/>
      <c r="U21" s="157"/>
      <c r="V21" s="157">
        <f>SUM(V22:V23)</f>
        <v>0</v>
      </c>
      <c r="W21" s="157"/>
      <c r="AG21" t="s">
        <v>100</v>
      </c>
    </row>
    <row r="22" spans="1:60" outlineLevel="1" x14ac:dyDescent="0.2">
      <c r="A22" s="170">
        <v>12</v>
      </c>
      <c r="B22" s="171" t="s">
        <v>45</v>
      </c>
      <c r="C22" s="178" t="s">
        <v>126</v>
      </c>
      <c r="D22" s="172" t="s">
        <v>109</v>
      </c>
      <c r="E22" s="173">
        <v>10</v>
      </c>
      <c r="F22" s="174"/>
      <c r="G22" s="175">
        <f>ROUND(E22*F22,2)</f>
        <v>0</v>
      </c>
      <c r="H22" s="156"/>
      <c r="I22" s="155">
        <f>ROUND(E22*H22,2)</f>
        <v>0</v>
      </c>
      <c r="J22" s="156"/>
      <c r="K22" s="155">
        <f>ROUND(E22*J22,2)</f>
        <v>0</v>
      </c>
      <c r="L22" s="155">
        <v>21</v>
      </c>
      <c r="M22" s="155">
        <f>G22*(1+L22/100)</f>
        <v>0</v>
      </c>
      <c r="N22" s="155">
        <v>0</v>
      </c>
      <c r="O22" s="155">
        <f>ROUND(E22*N22,2)</f>
        <v>0</v>
      </c>
      <c r="P22" s="155">
        <v>0</v>
      </c>
      <c r="Q22" s="155">
        <f>ROUND(E22*P22,2)</f>
        <v>0</v>
      </c>
      <c r="R22" s="155"/>
      <c r="S22" s="155" t="s">
        <v>103</v>
      </c>
      <c r="T22" s="155" t="s">
        <v>104</v>
      </c>
      <c r="U22" s="155">
        <v>0</v>
      </c>
      <c r="V22" s="155">
        <f>ROUND(E22*U22,2)</f>
        <v>0</v>
      </c>
      <c r="W22" s="155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127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0">
        <v>13</v>
      </c>
      <c r="B23" s="171" t="s">
        <v>48</v>
      </c>
      <c r="C23" s="178" t="s">
        <v>128</v>
      </c>
      <c r="D23" s="172" t="s">
        <v>109</v>
      </c>
      <c r="E23" s="173">
        <v>20</v>
      </c>
      <c r="F23" s="174"/>
      <c r="G23" s="175">
        <f>ROUND(E23*F23,2)</f>
        <v>0</v>
      </c>
      <c r="H23" s="156"/>
      <c r="I23" s="155">
        <f>ROUND(E23*H23,2)</f>
        <v>0</v>
      </c>
      <c r="J23" s="156"/>
      <c r="K23" s="155">
        <f>ROUND(E23*J23,2)</f>
        <v>0</v>
      </c>
      <c r="L23" s="155">
        <v>21</v>
      </c>
      <c r="M23" s="155">
        <f>G23*(1+L23/100)</f>
        <v>0</v>
      </c>
      <c r="N23" s="155">
        <v>0</v>
      </c>
      <c r="O23" s="155">
        <f>ROUND(E23*N23,2)</f>
        <v>0</v>
      </c>
      <c r="P23" s="155">
        <v>0</v>
      </c>
      <c r="Q23" s="155">
        <f>ROUND(E23*P23,2)</f>
        <v>0</v>
      </c>
      <c r="R23" s="155"/>
      <c r="S23" s="155" t="s">
        <v>103</v>
      </c>
      <c r="T23" s="155" t="s">
        <v>104</v>
      </c>
      <c r="U23" s="155">
        <v>0</v>
      </c>
      <c r="V23" s="155">
        <f>ROUND(E23*U23,2)</f>
        <v>0</v>
      </c>
      <c r="W23" s="155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124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58" t="s">
        <v>99</v>
      </c>
      <c r="B24" s="159" t="s">
        <v>69</v>
      </c>
      <c r="C24" s="177" t="s">
        <v>70</v>
      </c>
      <c r="D24" s="160"/>
      <c r="E24" s="161"/>
      <c r="F24" s="162"/>
      <c r="G24" s="163">
        <f>SUMIF(AG25:AG27,"&lt;&gt;NOR",G25:G27)</f>
        <v>0</v>
      </c>
      <c r="H24" s="157"/>
      <c r="I24" s="157">
        <f>SUM(I25:I27)</f>
        <v>0</v>
      </c>
      <c r="J24" s="157"/>
      <c r="K24" s="157">
        <f>SUM(K25:K27)</f>
        <v>0</v>
      </c>
      <c r="L24" s="157"/>
      <c r="M24" s="157">
        <f>SUM(M25:M27)</f>
        <v>0</v>
      </c>
      <c r="N24" s="157"/>
      <c r="O24" s="157">
        <f>SUM(O25:O27)</f>
        <v>0</v>
      </c>
      <c r="P24" s="157"/>
      <c r="Q24" s="157">
        <f>SUM(Q25:Q27)</f>
        <v>0</v>
      </c>
      <c r="R24" s="157"/>
      <c r="S24" s="157"/>
      <c r="T24" s="157"/>
      <c r="U24" s="157"/>
      <c r="V24" s="157">
        <f>SUM(V25:V27)</f>
        <v>0</v>
      </c>
      <c r="W24" s="157"/>
      <c r="AG24" t="s">
        <v>100</v>
      </c>
    </row>
    <row r="25" spans="1:60" outlineLevel="1" x14ac:dyDescent="0.2">
      <c r="A25" s="170">
        <v>14</v>
      </c>
      <c r="B25" s="171" t="s">
        <v>45</v>
      </c>
      <c r="C25" s="178" t="s">
        <v>129</v>
      </c>
      <c r="D25" s="172" t="s">
        <v>130</v>
      </c>
      <c r="E25" s="173">
        <v>50</v>
      </c>
      <c r="F25" s="174"/>
      <c r="G25" s="175">
        <f>ROUND(E25*F25,2)</f>
        <v>0</v>
      </c>
      <c r="H25" s="156"/>
      <c r="I25" s="155">
        <f>ROUND(E25*H25,2)</f>
        <v>0</v>
      </c>
      <c r="J25" s="156"/>
      <c r="K25" s="155">
        <f>ROUND(E25*J25,2)</f>
        <v>0</v>
      </c>
      <c r="L25" s="155">
        <v>21</v>
      </c>
      <c r="M25" s="155">
        <f>G25*(1+L25/100)</f>
        <v>0</v>
      </c>
      <c r="N25" s="155">
        <v>0</v>
      </c>
      <c r="O25" s="155">
        <f>ROUND(E25*N25,2)</f>
        <v>0</v>
      </c>
      <c r="P25" s="155">
        <v>0</v>
      </c>
      <c r="Q25" s="155">
        <f>ROUND(E25*P25,2)</f>
        <v>0</v>
      </c>
      <c r="R25" s="155"/>
      <c r="S25" s="155" t="s">
        <v>103</v>
      </c>
      <c r="T25" s="155" t="s">
        <v>104</v>
      </c>
      <c r="U25" s="155">
        <v>0</v>
      </c>
      <c r="V25" s="155">
        <f>ROUND(E25*U25,2)</f>
        <v>0</v>
      </c>
      <c r="W25" s="155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131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0">
        <v>15</v>
      </c>
      <c r="B26" s="171" t="s">
        <v>48</v>
      </c>
      <c r="C26" s="178" t="s">
        <v>132</v>
      </c>
      <c r="D26" s="172" t="s">
        <v>109</v>
      </c>
      <c r="E26" s="173">
        <v>15</v>
      </c>
      <c r="F26" s="174"/>
      <c r="G26" s="175">
        <f>ROUND(E26*F26,2)</f>
        <v>0</v>
      </c>
      <c r="H26" s="156"/>
      <c r="I26" s="155">
        <f>ROUND(E26*H26,2)</f>
        <v>0</v>
      </c>
      <c r="J26" s="156"/>
      <c r="K26" s="155">
        <f>ROUND(E26*J26,2)</f>
        <v>0</v>
      </c>
      <c r="L26" s="155">
        <v>21</v>
      </c>
      <c r="M26" s="155">
        <f>G26*(1+L26/100)</f>
        <v>0</v>
      </c>
      <c r="N26" s="155">
        <v>0</v>
      </c>
      <c r="O26" s="155">
        <f>ROUND(E26*N26,2)</f>
        <v>0</v>
      </c>
      <c r="P26" s="155">
        <v>0</v>
      </c>
      <c r="Q26" s="155">
        <f>ROUND(E26*P26,2)</f>
        <v>0</v>
      </c>
      <c r="R26" s="155"/>
      <c r="S26" s="155" t="s">
        <v>103</v>
      </c>
      <c r="T26" s="155" t="s">
        <v>104</v>
      </c>
      <c r="U26" s="155">
        <v>0</v>
      </c>
      <c r="V26" s="155">
        <f>ROUND(E26*U26,2)</f>
        <v>0</v>
      </c>
      <c r="W26" s="155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127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0">
        <v>16</v>
      </c>
      <c r="B27" s="171" t="s">
        <v>50</v>
      </c>
      <c r="C27" s="178" t="s">
        <v>133</v>
      </c>
      <c r="D27" s="172" t="s">
        <v>130</v>
      </c>
      <c r="E27" s="173">
        <v>72</v>
      </c>
      <c r="F27" s="174"/>
      <c r="G27" s="175">
        <f>ROUND(E27*F27,2)</f>
        <v>0</v>
      </c>
      <c r="H27" s="156"/>
      <c r="I27" s="155">
        <f>ROUND(E27*H27,2)</f>
        <v>0</v>
      </c>
      <c r="J27" s="156"/>
      <c r="K27" s="155">
        <f>ROUND(E27*J27,2)</f>
        <v>0</v>
      </c>
      <c r="L27" s="155">
        <v>21</v>
      </c>
      <c r="M27" s="155">
        <f>G27*(1+L27/100)</f>
        <v>0</v>
      </c>
      <c r="N27" s="155">
        <v>0</v>
      </c>
      <c r="O27" s="155">
        <f>ROUND(E27*N27,2)</f>
        <v>0</v>
      </c>
      <c r="P27" s="155">
        <v>0</v>
      </c>
      <c r="Q27" s="155">
        <f>ROUND(E27*P27,2)</f>
        <v>0</v>
      </c>
      <c r="R27" s="155"/>
      <c r="S27" s="155" t="s">
        <v>103</v>
      </c>
      <c r="T27" s="155" t="s">
        <v>104</v>
      </c>
      <c r="U27" s="155">
        <v>0</v>
      </c>
      <c r="V27" s="155">
        <f>ROUND(E27*U27,2)</f>
        <v>0</v>
      </c>
      <c r="W27" s="155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124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x14ac:dyDescent="0.2">
      <c r="A28" s="158" t="s">
        <v>99</v>
      </c>
      <c r="B28" s="159" t="s">
        <v>73</v>
      </c>
      <c r="C28" s="177" t="s">
        <v>29</v>
      </c>
      <c r="D28" s="160"/>
      <c r="E28" s="161"/>
      <c r="F28" s="162"/>
      <c r="G28" s="163">
        <f>SUMIF(AG29:AG29,"&lt;&gt;NOR",G29:G29)</f>
        <v>0</v>
      </c>
      <c r="H28" s="157"/>
      <c r="I28" s="157">
        <f>SUM(I29:I29)</f>
        <v>0</v>
      </c>
      <c r="J28" s="157"/>
      <c r="K28" s="157">
        <f>SUM(K29:K29)</f>
        <v>0</v>
      </c>
      <c r="L28" s="157"/>
      <c r="M28" s="157">
        <f>SUM(M29:M29)</f>
        <v>0</v>
      </c>
      <c r="N28" s="157"/>
      <c r="O28" s="157">
        <f>SUM(O29:O29)</f>
        <v>0</v>
      </c>
      <c r="P28" s="157"/>
      <c r="Q28" s="157">
        <f>SUM(Q29:Q29)</f>
        <v>0</v>
      </c>
      <c r="R28" s="157"/>
      <c r="S28" s="157"/>
      <c r="T28" s="157"/>
      <c r="U28" s="157"/>
      <c r="V28" s="157">
        <f>SUM(V29:V29)</f>
        <v>0</v>
      </c>
      <c r="W28" s="157"/>
      <c r="AG28" t="s">
        <v>100</v>
      </c>
    </row>
    <row r="29" spans="1:60" outlineLevel="1" x14ac:dyDescent="0.2">
      <c r="A29" s="164">
        <v>17</v>
      </c>
      <c r="B29" s="165" t="s">
        <v>134</v>
      </c>
      <c r="C29" s="179" t="s">
        <v>135</v>
      </c>
      <c r="D29" s="166" t="s">
        <v>136</v>
      </c>
      <c r="E29" s="167">
        <v>1</v>
      </c>
      <c r="F29" s="168"/>
      <c r="G29" s="169">
        <f>ROUND(E29*F29,2)</f>
        <v>0</v>
      </c>
      <c r="H29" s="156"/>
      <c r="I29" s="155">
        <f>ROUND(E29*H29,2)</f>
        <v>0</v>
      </c>
      <c r="J29" s="156"/>
      <c r="K29" s="155">
        <f>ROUND(E29*J29,2)</f>
        <v>0</v>
      </c>
      <c r="L29" s="155">
        <v>21</v>
      </c>
      <c r="M29" s="155">
        <f>G29*(1+L29/100)</f>
        <v>0</v>
      </c>
      <c r="N29" s="155">
        <v>0</v>
      </c>
      <c r="O29" s="155">
        <f>ROUND(E29*N29,2)</f>
        <v>0</v>
      </c>
      <c r="P29" s="155">
        <v>0</v>
      </c>
      <c r="Q29" s="155">
        <f>ROUND(E29*P29,2)</f>
        <v>0</v>
      </c>
      <c r="R29" s="155"/>
      <c r="S29" s="155" t="s">
        <v>137</v>
      </c>
      <c r="T29" s="155" t="s">
        <v>104</v>
      </c>
      <c r="U29" s="155">
        <v>0</v>
      </c>
      <c r="V29" s="155">
        <f>ROUND(E29*U29,2)</f>
        <v>0</v>
      </c>
      <c r="W29" s="155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138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5"/>
      <c r="B30" s="6"/>
      <c r="C30" s="180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AE30">
        <v>15</v>
      </c>
      <c r="AF30">
        <v>21</v>
      </c>
    </row>
    <row r="31" spans="1:60" x14ac:dyDescent="0.2">
      <c r="A31" s="151"/>
      <c r="B31" s="152" t="s">
        <v>31</v>
      </c>
      <c r="C31" s="181"/>
      <c r="D31" s="153"/>
      <c r="E31" s="154"/>
      <c r="F31" s="154"/>
      <c r="G31" s="176">
        <f>G8+G19+G21+G24+G28</f>
        <v>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AE31">
        <f>SUMIF(L7:L29,AE30,G7:G29)</f>
        <v>0</v>
      </c>
      <c r="AF31">
        <f>SUMIF(L7:L29,AF30,G7:G29)</f>
        <v>0</v>
      </c>
      <c r="AG31" t="s">
        <v>139</v>
      </c>
    </row>
    <row r="32" spans="1:60" x14ac:dyDescent="0.2">
      <c r="A32" s="5"/>
      <c r="B32" s="6"/>
      <c r="C32" s="180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33" x14ac:dyDescent="0.2">
      <c r="A33" s="5"/>
      <c r="B33" s="6"/>
      <c r="C33" s="180"/>
      <c r="D33" s="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252" t="s">
        <v>140</v>
      </c>
      <c r="B34" s="252"/>
      <c r="C34" s="253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A35" s="233"/>
      <c r="B35" s="234"/>
      <c r="C35" s="235"/>
      <c r="D35" s="234"/>
      <c r="E35" s="234"/>
      <c r="F35" s="234"/>
      <c r="G35" s="236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AG35" t="s">
        <v>141</v>
      </c>
    </row>
    <row r="36" spans="1:33" x14ac:dyDescent="0.2">
      <c r="A36" s="237"/>
      <c r="B36" s="238"/>
      <c r="C36" s="239"/>
      <c r="D36" s="238"/>
      <c r="E36" s="238"/>
      <c r="F36" s="238"/>
      <c r="G36" s="240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 x14ac:dyDescent="0.2">
      <c r="A37" s="237"/>
      <c r="B37" s="238"/>
      <c r="C37" s="239"/>
      <c r="D37" s="238"/>
      <c r="E37" s="238"/>
      <c r="F37" s="238"/>
      <c r="G37" s="240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 x14ac:dyDescent="0.2">
      <c r="A38" s="237"/>
      <c r="B38" s="238"/>
      <c r="C38" s="239"/>
      <c r="D38" s="238"/>
      <c r="E38" s="238"/>
      <c r="F38" s="238"/>
      <c r="G38" s="240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33" x14ac:dyDescent="0.2">
      <c r="A39" s="241"/>
      <c r="B39" s="242"/>
      <c r="C39" s="243"/>
      <c r="D39" s="242"/>
      <c r="E39" s="242"/>
      <c r="F39" s="242"/>
      <c r="G39" s="244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33" x14ac:dyDescent="0.2">
      <c r="A40" s="5"/>
      <c r="B40" s="6"/>
      <c r="C40" s="180"/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33" x14ac:dyDescent="0.2">
      <c r="C41" s="182"/>
      <c r="D41" s="139"/>
      <c r="AG41" t="s">
        <v>142</v>
      </c>
    </row>
    <row r="42" spans="1:33" x14ac:dyDescent="0.2">
      <c r="D42" s="139"/>
    </row>
    <row r="43" spans="1:33" x14ac:dyDescent="0.2">
      <c r="D43" s="139"/>
    </row>
    <row r="44" spans="1:33" x14ac:dyDescent="0.2">
      <c r="D44" s="139"/>
    </row>
    <row r="45" spans="1:33" x14ac:dyDescent="0.2">
      <c r="D45" s="139"/>
    </row>
    <row r="46" spans="1:33" x14ac:dyDescent="0.2">
      <c r="D46" s="139"/>
    </row>
    <row r="47" spans="1:33" x14ac:dyDescent="0.2">
      <c r="D47" s="139"/>
    </row>
    <row r="48" spans="1:33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mergeCells count="6">
    <mergeCell ref="A35:G39"/>
    <mergeCell ref="A1:G1"/>
    <mergeCell ref="C2:G2"/>
    <mergeCell ref="C3:G3"/>
    <mergeCell ref="C4:G4"/>
    <mergeCell ref="A34:C34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17" sqref="C17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AG1" t="s">
        <v>75</v>
      </c>
    </row>
    <row r="2" spans="1:60" ht="25.15" customHeight="1" x14ac:dyDescent="0.2">
      <c r="A2" s="140" t="s">
        <v>8</v>
      </c>
      <c r="B2" s="75" t="s">
        <v>43</v>
      </c>
      <c r="C2" s="246" t="s">
        <v>229</v>
      </c>
      <c r="D2" s="247"/>
      <c r="E2" s="247"/>
      <c r="F2" s="247"/>
      <c r="G2" s="248"/>
      <c r="AG2" t="s">
        <v>76</v>
      </c>
    </row>
    <row r="3" spans="1:60" ht="25.15" customHeight="1" x14ac:dyDescent="0.2">
      <c r="A3" s="140" t="s">
        <v>9</v>
      </c>
      <c r="B3" s="75" t="s">
        <v>45</v>
      </c>
      <c r="C3" s="246" t="s">
        <v>46</v>
      </c>
      <c r="D3" s="247"/>
      <c r="E3" s="247"/>
      <c r="F3" s="247"/>
      <c r="G3" s="248"/>
      <c r="AC3" s="87" t="s">
        <v>76</v>
      </c>
      <c r="AG3" t="s">
        <v>77</v>
      </c>
    </row>
    <row r="4" spans="1:60" ht="25.15" customHeight="1" x14ac:dyDescent="0.2">
      <c r="A4" s="141" t="s">
        <v>10</v>
      </c>
      <c r="B4" s="142" t="s">
        <v>48</v>
      </c>
      <c r="C4" s="249" t="s">
        <v>49</v>
      </c>
      <c r="D4" s="250"/>
      <c r="E4" s="250"/>
      <c r="F4" s="250"/>
      <c r="G4" s="251"/>
      <c r="AG4" t="s">
        <v>78</v>
      </c>
    </row>
    <row r="5" spans="1:60" x14ac:dyDescent="0.2">
      <c r="D5" s="139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31</v>
      </c>
      <c r="H6" s="147" t="s">
        <v>32</v>
      </c>
      <c r="I6" s="147" t="s">
        <v>85</v>
      </c>
      <c r="J6" s="147" t="s">
        <v>33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8" t="s">
        <v>99</v>
      </c>
      <c r="B8" s="159" t="s">
        <v>58</v>
      </c>
      <c r="C8" s="177" t="s">
        <v>59</v>
      </c>
      <c r="D8" s="160"/>
      <c r="E8" s="161"/>
      <c r="F8" s="162"/>
      <c r="G8" s="163">
        <f>SUMIF(AG9:AG24,"&lt;&gt;NOR",G9:G24)</f>
        <v>0</v>
      </c>
      <c r="H8" s="157"/>
      <c r="I8" s="157">
        <f>SUM(I9:I24)</f>
        <v>0</v>
      </c>
      <c r="J8" s="157"/>
      <c r="K8" s="157">
        <f>SUM(K9:K24)</f>
        <v>0</v>
      </c>
      <c r="L8" s="157"/>
      <c r="M8" s="157">
        <f>SUM(M9:M24)</f>
        <v>0</v>
      </c>
      <c r="N8" s="157"/>
      <c r="O8" s="157">
        <f>SUM(O9:O24)</f>
        <v>0</v>
      </c>
      <c r="P8" s="157"/>
      <c r="Q8" s="157">
        <f>SUM(Q9:Q24)</f>
        <v>0</v>
      </c>
      <c r="R8" s="157"/>
      <c r="S8" s="157"/>
      <c r="T8" s="157"/>
      <c r="U8" s="157"/>
      <c r="V8" s="157">
        <f>SUM(V9:V24)</f>
        <v>0</v>
      </c>
      <c r="W8" s="157"/>
      <c r="AG8" t="s">
        <v>100</v>
      </c>
    </row>
    <row r="9" spans="1:60" ht="33.75" outlineLevel="1" x14ac:dyDescent="0.2">
      <c r="A9" s="170">
        <v>1</v>
      </c>
      <c r="B9" s="171" t="s">
        <v>45</v>
      </c>
      <c r="C9" s="178" t="s">
        <v>143</v>
      </c>
      <c r="D9" s="172" t="s">
        <v>102</v>
      </c>
      <c r="E9" s="173">
        <v>1</v>
      </c>
      <c r="F9" s="174"/>
      <c r="G9" s="175">
        <f t="shared" ref="G9:G24" si="0">ROUND(E9*F9,2)</f>
        <v>0</v>
      </c>
      <c r="H9" s="156"/>
      <c r="I9" s="155">
        <f t="shared" ref="I9:I24" si="1">ROUND(E9*H9,2)</f>
        <v>0</v>
      </c>
      <c r="J9" s="156"/>
      <c r="K9" s="155">
        <f t="shared" ref="K9:K24" si="2">ROUND(E9*J9,2)</f>
        <v>0</v>
      </c>
      <c r="L9" s="155">
        <v>21</v>
      </c>
      <c r="M9" s="155">
        <f t="shared" ref="M9:M24" si="3">G9*(1+L9/100)</f>
        <v>0</v>
      </c>
      <c r="N9" s="155">
        <v>0</v>
      </c>
      <c r="O9" s="155">
        <f t="shared" ref="O9:O24" si="4">ROUND(E9*N9,2)</f>
        <v>0</v>
      </c>
      <c r="P9" s="155">
        <v>0</v>
      </c>
      <c r="Q9" s="155">
        <f t="shared" ref="Q9:Q24" si="5">ROUND(E9*P9,2)</f>
        <v>0</v>
      </c>
      <c r="R9" s="155"/>
      <c r="S9" s="155" t="s">
        <v>103</v>
      </c>
      <c r="T9" s="155" t="s">
        <v>104</v>
      </c>
      <c r="U9" s="155">
        <v>0</v>
      </c>
      <c r="V9" s="155">
        <f t="shared" ref="V9:V24" si="6">ROUND(E9*U9,2)</f>
        <v>0</v>
      </c>
      <c r="W9" s="155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124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0">
        <v>2</v>
      </c>
      <c r="B10" s="171" t="s">
        <v>48</v>
      </c>
      <c r="C10" s="178" t="s">
        <v>144</v>
      </c>
      <c r="D10" s="172" t="s">
        <v>102</v>
      </c>
      <c r="E10" s="173">
        <v>2</v>
      </c>
      <c r="F10" s="174"/>
      <c r="G10" s="175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103</v>
      </c>
      <c r="T10" s="155" t="s">
        <v>104</v>
      </c>
      <c r="U10" s="155">
        <v>0</v>
      </c>
      <c r="V10" s="155">
        <f t="shared" si="6"/>
        <v>0</v>
      </c>
      <c r="W10" s="155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124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0">
        <v>3</v>
      </c>
      <c r="B11" s="171" t="s">
        <v>50</v>
      </c>
      <c r="C11" s="178" t="s">
        <v>145</v>
      </c>
      <c r="D11" s="172" t="s">
        <v>146</v>
      </c>
      <c r="E11" s="173">
        <v>6</v>
      </c>
      <c r="F11" s="174"/>
      <c r="G11" s="175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103</v>
      </c>
      <c r="T11" s="155" t="s">
        <v>104</v>
      </c>
      <c r="U11" s="155">
        <v>0</v>
      </c>
      <c r="V11" s="155">
        <f t="shared" si="6"/>
        <v>0</v>
      </c>
      <c r="W11" s="155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124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0">
        <v>4</v>
      </c>
      <c r="B12" s="171" t="s">
        <v>52</v>
      </c>
      <c r="C12" s="178" t="s">
        <v>147</v>
      </c>
      <c r="D12" s="172" t="s">
        <v>109</v>
      </c>
      <c r="E12" s="173">
        <v>8.6000000000000014</v>
      </c>
      <c r="F12" s="174"/>
      <c r="G12" s="175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103</v>
      </c>
      <c r="T12" s="155" t="s">
        <v>104</v>
      </c>
      <c r="U12" s="155">
        <v>0</v>
      </c>
      <c r="V12" s="155">
        <f t="shared" si="6"/>
        <v>0</v>
      </c>
      <c r="W12" s="155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124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70">
        <v>5</v>
      </c>
      <c r="B13" s="171" t="s">
        <v>110</v>
      </c>
      <c r="C13" s="178" t="s">
        <v>148</v>
      </c>
      <c r="D13" s="172" t="s">
        <v>109</v>
      </c>
      <c r="E13" s="173">
        <v>20</v>
      </c>
      <c r="F13" s="174"/>
      <c r="G13" s="175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103</v>
      </c>
      <c r="T13" s="155" t="s">
        <v>104</v>
      </c>
      <c r="U13" s="155">
        <v>0</v>
      </c>
      <c r="V13" s="155">
        <f t="shared" si="6"/>
        <v>0</v>
      </c>
      <c r="W13" s="155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124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0">
        <v>6</v>
      </c>
      <c r="B14" s="171" t="s">
        <v>112</v>
      </c>
      <c r="C14" s="178" t="s">
        <v>149</v>
      </c>
      <c r="D14" s="172" t="s">
        <v>109</v>
      </c>
      <c r="E14" s="173">
        <v>20</v>
      </c>
      <c r="F14" s="174"/>
      <c r="G14" s="175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103</v>
      </c>
      <c r="T14" s="155" t="s">
        <v>104</v>
      </c>
      <c r="U14" s="155">
        <v>0</v>
      </c>
      <c r="V14" s="155">
        <f t="shared" si="6"/>
        <v>0</v>
      </c>
      <c r="W14" s="155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124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0">
        <v>7</v>
      </c>
      <c r="B15" s="171" t="s">
        <v>114</v>
      </c>
      <c r="C15" s="178" t="s">
        <v>150</v>
      </c>
      <c r="D15" s="172" t="s">
        <v>109</v>
      </c>
      <c r="E15" s="173">
        <v>20</v>
      </c>
      <c r="F15" s="174"/>
      <c r="G15" s="175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103</v>
      </c>
      <c r="T15" s="155" t="s">
        <v>104</v>
      </c>
      <c r="U15" s="155">
        <v>0</v>
      </c>
      <c r="V15" s="155">
        <f t="shared" si="6"/>
        <v>0</v>
      </c>
      <c r="W15" s="155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124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70">
        <v>8</v>
      </c>
      <c r="B16" s="171" t="s">
        <v>117</v>
      </c>
      <c r="C16" s="178" t="s">
        <v>151</v>
      </c>
      <c r="D16" s="172" t="s">
        <v>109</v>
      </c>
      <c r="E16" s="173">
        <v>8</v>
      </c>
      <c r="F16" s="174"/>
      <c r="G16" s="175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103</v>
      </c>
      <c r="T16" s="155" t="s">
        <v>104</v>
      </c>
      <c r="U16" s="155">
        <v>0</v>
      </c>
      <c r="V16" s="155">
        <f t="shared" si="6"/>
        <v>0</v>
      </c>
      <c r="W16" s="155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124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0">
        <v>9</v>
      </c>
      <c r="B17" s="171" t="s">
        <v>119</v>
      </c>
      <c r="C17" s="178" t="s">
        <v>152</v>
      </c>
      <c r="D17" s="172" t="s">
        <v>116</v>
      </c>
      <c r="E17" s="173">
        <v>6</v>
      </c>
      <c r="F17" s="174"/>
      <c r="G17" s="175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103</v>
      </c>
      <c r="T17" s="155" t="s">
        <v>104</v>
      </c>
      <c r="U17" s="155">
        <v>0</v>
      </c>
      <c r="V17" s="155">
        <f t="shared" si="6"/>
        <v>0</v>
      </c>
      <c r="W17" s="155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124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70">
        <v>10</v>
      </c>
      <c r="B18" s="171" t="s">
        <v>121</v>
      </c>
      <c r="C18" s="178" t="s">
        <v>153</v>
      </c>
      <c r="D18" s="172" t="s">
        <v>116</v>
      </c>
      <c r="E18" s="173">
        <v>44</v>
      </c>
      <c r="F18" s="174"/>
      <c r="G18" s="175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5">
        <v>0</v>
      </c>
      <c r="O18" s="155">
        <f t="shared" si="4"/>
        <v>0</v>
      </c>
      <c r="P18" s="155">
        <v>0</v>
      </c>
      <c r="Q18" s="155">
        <f t="shared" si="5"/>
        <v>0</v>
      </c>
      <c r="R18" s="155"/>
      <c r="S18" s="155" t="s">
        <v>103</v>
      </c>
      <c r="T18" s="155" t="s">
        <v>104</v>
      </c>
      <c r="U18" s="155">
        <v>0</v>
      </c>
      <c r="V18" s="155">
        <f t="shared" si="6"/>
        <v>0</v>
      </c>
      <c r="W18" s="155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124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1" x14ac:dyDescent="0.2">
      <c r="A19" s="170">
        <v>11</v>
      </c>
      <c r="B19" s="171" t="s">
        <v>154</v>
      </c>
      <c r="C19" s="178" t="s">
        <v>155</v>
      </c>
      <c r="D19" s="172" t="s">
        <v>116</v>
      </c>
      <c r="E19" s="173">
        <v>16</v>
      </c>
      <c r="F19" s="174"/>
      <c r="G19" s="175">
        <f t="shared" si="0"/>
        <v>0</v>
      </c>
      <c r="H19" s="156"/>
      <c r="I19" s="155">
        <f t="shared" si="1"/>
        <v>0</v>
      </c>
      <c r="J19" s="156"/>
      <c r="K19" s="155">
        <f t="shared" si="2"/>
        <v>0</v>
      </c>
      <c r="L19" s="155">
        <v>21</v>
      </c>
      <c r="M19" s="155">
        <f t="shared" si="3"/>
        <v>0</v>
      </c>
      <c r="N19" s="155">
        <v>0</v>
      </c>
      <c r="O19" s="155">
        <f t="shared" si="4"/>
        <v>0</v>
      </c>
      <c r="P19" s="155">
        <v>0</v>
      </c>
      <c r="Q19" s="155">
        <f t="shared" si="5"/>
        <v>0</v>
      </c>
      <c r="R19" s="155"/>
      <c r="S19" s="155" t="s">
        <v>103</v>
      </c>
      <c r="T19" s="155" t="s">
        <v>104</v>
      </c>
      <c r="U19" s="155">
        <v>0</v>
      </c>
      <c r="V19" s="155">
        <f t="shared" si="6"/>
        <v>0</v>
      </c>
      <c r="W19" s="155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124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33.75" outlineLevel="1" x14ac:dyDescent="0.2">
      <c r="A20" s="170">
        <v>12</v>
      </c>
      <c r="B20" s="171" t="s">
        <v>156</v>
      </c>
      <c r="C20" s="178" t="s">
        <v>157</v>
      </c>
      <c r="D20" s="172" t="s">
        <v>116</v>
      </c>
      <c r="E20" s="173">
        <v>14</v>
      </c>
      <c r="F20" s="174"/>
      <c r="G20" s="175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5">
        <v>0</v>
      </c>
      <c r="O20" s="155">
        <f t="shared" si="4"/>
        <v>0</v>
      </c>
      <c r="P20" s="155">
        <v>0</v>
      </c>
      <c r="Q20" s="155">
        <f t="shared" si="5"/>
        <v>0</v>
      </c>
      <c r="R20" s="155"/>
      <c r="S20" s="155" t="s">
        <v>103</v>
      </c>
      <c r="T20" s="155" t="s">
        <v>104</v>
      </c>
      <c r="U20" s="155">
        <v>0</v>
      </c>
      <c r="V20" s="155">
        <f t="shared" si="6"/>
        <v>0</v>
      </c>
      <c r="W20" s="155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33.75" outlineLevel="1" x14ac:dyDescent="0.2">
      <c r="A21" s="170">
        <v>13</v>
      </c>
      <c r="B21" s="171" t="s">
        <v>158</v>
      </c>
      <c r="C21" s="178" t="s">
        <v>159</v>
      </c>
      <c r="D21" s="172" t="s">
        <v>116</v>
      </c>
      <c r="E21" s="173">
        <v>8</v>
      </c>
      <c r="F21" s="174"/>
      <c r="G21" s="175">
        <f t="shared" si="0"/>
        <v>0</v>
      </c>
      <c r="H21" s="156"/>
      <c r="I21" s="155">
        <f t="shared" si="1"/>
        <v>0</v>
      </c>
      <c r="J21" s="156"/>
      <c r="K21" s="155">
        <f t="shared" si="2"/>
        <v>0</v>
      </c>
      <c r="L21" s="155">
        <v>21</v>
      </c>
      <c r="M21" s="155">
        <f t="shared" si="3"/>
        <v>0</v>
      </c>
      <c r="N21" s="155">
        <v>0</v>
      </c>
      <c r="O21" s="155">
        <f t="shared" si="4"/>
        <v>0</v>
      </c>
      <c r="P21" s="155">
        <v>0</v>
      </c>
      <c r="Q21" s="155">
        <f t="shared" si="5"/>
        <v>0</v>
      </c>
      <c r="R21" s="155"/>
      <c r="S21" s="155" t="s">
        <v>103</v>
      </c>
      <c r="T21" s="155" t="s">
        <v>104</v>
      </c>
      <c r="U21" s="155">
        <v>0</v>
      </c>
      <c r="V21" s="155">
        <f t="shared" si="6"/>
        <v>0</v>
      </c>
      <c r="W21" s="155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124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0">
        <v>14</v>
      </c>
      <c r="B22" s="171" t="s">
        <v>160</v>
      </c>
      <c r="C22" s="178" t="s">
        <v>161</v>
      </c>
      <c r="D22" s="172" t="s">
        <v>116</v>
      </c>
      <c r="E22" s="173">
        <v>4</v>
      </c>
      <c r="F22" s="174"/>
      <c r="G22" s="175">
        <f t="shared" si="0"/>
        <v>0</v>
      </c>
      <c r="H22" s="156"/>
      <c r="I22" s="155">
        <f t="shared" si="1"/>
        <v>0</v>
      </c>
      <c r="J22" s="156"/>
      <c r="K22" s="155">
        <f t="shared" si="2"/>
        <v>0</v>
      </c>
      <c r="L22" s="155">
        <v>21</v>
      </c>
      <c r="M22" s="155">
        <f t="shared" si="3"/>
        <v>0</v>
      </c>
      <c r="N22" s="155">
        <v>0</v>
      </c>
      <c r="O22" s="155">
        <f t="shared" si="4"/>
        <v>0</v>
      </c>
      <c r="P22" s="155">
        <v>0</v>
      </c>
      <c r="Q22" s="155">
        <f t="shared" si="5"/>
        <v>0</v>
      </c>
      <c r="R22" s="155"/>
      <c r="S22" s="155" t="s">
        <v>103</v>
      </c>
      <c r="T22" s="155" t="s">
        <v>104</v>
      </c>
      <c r="U22" s="155">
        <v>0</v>
      </c>
      <c r="V22" s="155">
        <f t="shared" si="6"/>
        <v>0</v>
      </c>
      <c r="W22" s="155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124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0">
        <v>15</v>
      </c>
      <c r="B23" s="171" t="s">
        <v>162</v>
      </c>
      <c r="C23" s="178" t="s">
        <v>163</v>
      </c>
      <c r="D23" s="172" t="s">
        <v>116</v>
      </c>
      <c r="E23" s="173">
        <v>16</v>
      </c>
      <c r="F23" s="174"/>
      <c r="G23" s="175">
        <f t="shared" si="0"/>
        <v>0</v>
      </c>
      <c r="H23" s="156"/>
      <c r="I23" s="155">
        <f t="shared" si="1"/>
        <v>0</v>
      </c>
      <c r="J23" s="156"/>
      <c r="K23" s="155">
        <f t="shared" si="2"/>
        <v>0</v>
      </c>
      <c r="L23" s="155">
        <v>21</v>
      </c>
      <c r="M23" s="155">
        <f t="shared" si="3"/>
        <v>0</v>
      </c>
      <c r="N23" s="155">
        <v>0</v>
      </c>
      <c r="O23" s="155">
        <f t="shared" si="4"/>
        <v>0</v>
      </c>
      <c r="P23" s="155">
        <v>0</v>
      </c>
      <c r="Q23" s="155">
        <f t="shared" si="5"/>
        <v>0</v>
      </c>
      <c r="R23" s="155"/>
      <c r="S23" s="155" t="s">
        <v>103</v>
      </c>
      <c r="T23" s="155" t="s">
        <v>104</v>
      </c>
      <c r="U23" s="155">
        <v>0</v>
      </c>
      <c r="V23" s="155">
        <f t="shared" si="6"/>
        <v>0</v>
      </c>
      <c r="W23" s="155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124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0">
        <v>16</v>
      </c>
      <c r="B24" s="171" t="s">
        <v>164</v>
      </c>
      <c r="C24" s="178" t="s">
        <v>165</v>
      </c>
      <c r="D24" s="172" t="s">
        <v>109</v>
      </c>
      <c r="E24" s="173">
        <v>60</v>
      </c>
      <c r="F24" s="174"/>
      <c r="G24" s="175">
        <f t="shared" si="0"/>
        <v>0</v>
      </c>
      <c r="H24" s="156"/>
      <c r="I24" s="155">
        <f t="shared" si="1"/>
        <v>0</v>
      </c>
      <c r="J24" s="156"/>
      <c r="K24" s="155">
        <f t="shared" si="2"/>
        <v>0</v>
      </c>
      <c r="L24" s="155">
        <v>21</v>
      </c>
      <c r="M24" s="155">
        <f t="shared" si="3"/>
        <v>0</v>
      </c>
      <c r="N24" s="155">
        <v>0</v>
      </c>
      <c r="O24" s="155">
        <f t="shared" si="4"/>
        <v>0</v>
      </c>
      <c r="P24" s="155">
        <v>0</v>
      </c>
      <c r="Q24" s="155">
        <f t="shared" si="5"/>
        <v>0</v>
      </c>
      <c r="R24" s="155"/>
      <c r="S24" s="155" t="s">
        <v>103</v>
      </c>
      <c r="T24" s="155" t="s">
        <v>104</v>
      </c>
      <c r="U24" s="155">
        <v>0</v>
      </c>
      <c r="V24" s="155">
        <f t="shared" si="6"/>
        <v>0</v>
      </c>
      <c r="W24" s="155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124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58" t="s">
        <v>99</v>
      </c>
      <c r="B25" s="159" t="s">
        <v>73</v>
      </c>
      <c r="C25" s="177" t="s">
        <v>29</v>
      </c>
      <c r="D25" s="160"/>
      <c r="E25" s="161"/>
      <c r="F25" s="162"/>
      <c r="G25" s="163">
        <f>SUMIF(AG26:AG26,"&lt;&gt;NOR",G26:G26)</f>
        <v>0</v>
      </c>
      <c r="H25" s="157"/>
      <c r="I25" s="157">
        <f>SUM(I26:I26)</f>
        <v>0</v>
      </c>
      <c r="J25" s="157"/>
      <c r="K25" s="157">
        <f>SUM(K26:K26)</f>
        <v>0</v>
      </c>
      <c r="L25" s="157"/>
      <c r="M25" s="157">
        <f>SUM(M26:M26)</f>
        <v>0</v>
      </c>
      <c r="N25" s="157"/>
      <c r="O25" s="157">
        <f>SUM(O26:O26)</f>
        <v>0</v>
      </c>
      <c r="P25" s="157"/>
      <c r="Q25" s="157">
        <f>SUM(Q26:Q26)</f>
        <v>0</v>
      </c>
      <c r="R25" s="157"/>
      <c r="S25" s="157"/>
      <c r="T25" s="157"/>
      <c r="U25" s="157"/>
      <c r="V25" s="157">
        <f>SUM(V26:V26)</f>
        <v>0</v>
      </c>
      <c r="W25" s="157"/>
      <c r="AG25" t="s">
        <v>100</v>
      </c>
    </row>
    <row r="26" spans="1:60" outlineLevel="1" x14ac:dyDescent="0.2">
      <c r="A26" s="164">
        <v>17</v>
      </c>
      <c r="B26" s="165" t="s">
        <v>134</v>
      </c>
      <c r="C26" s="179" t="s">
        <v>135</v>
      </c>
      <c r="D26" s="166" t="s">
        <v>136</v>
      </c>
      <c r="E26" s="167">
        <v>1</v>
      </c>
      <c r="F26" s="168"/>
      <c r="G26" s="169">
        <f>ROUND(E26*F26,2)</f>
        <v>0</v>
      </c>
      <c r="H26" s="156"/>
      <c r="I26" s="155">
        <f>ROUND(E26*H26,2)</f>
        <v>0</v>
      </c>
      <c r="J26" s="156"/>
      <c r="K26" s="155">
        <f>ROUND(E26*J26,2)</f>
        <v>0</v>
      </c>
      <c r="L26" s="155">
        <v>21</v>
      </c>
      <c r="M26" s="155">
        <f>G26*(1+L26/100)</f>
        <v>0</v>
      </c>
      <c r="N26" s="155">
        <v>0</v>
      </c>
      <c r="O26" s="155">
        <f>ROUND(E26*N26,2)</f>
        <v>0</v>
      </c>
      <c r="P26" s="155">
        <v>0</v>
      </c>
      <c r="Q26" s="155">
        <f>ROUND(E26*P26,2)</f>
        <v>0</v>
      </c>
      <c r="R26" s="155"/>
      <c r="S26" s="155" t="s">
        <v>137</v>
      </c>
      <c r="T26" s="155" t="s">
        <v>104</v>
      </c>
      <c r="U26" s="155">
        <v>0</v>
      </c>
      <c r="V26" s="155">
        <f>ROUND(E26*U26,2)</f>
        <v>0</v>
      </c>
      <c r="W26" s="155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138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5"/>
      <c r="B27" s="6"/>
      <c r="C27" s="180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v>15</v>
      </c>
      <c r="AF27">
        <v>21</v>
      </c>
    </row>
    <row r="28" spans="1:60" x14ac:dyDescent="0.2">
      <c r="A28" s="151"/>
      <c r="B28" s="152" t="s">
        <v>31</v>
      </c>
      <c r="C28" s="181"/>
      <c r="D28" s="153"/>
      <c r="E28" s="154"/>
      <c r="F28" s="154"/>
      <c r="G28" s="176">
        <f>G8+G25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f>SUMIF(L7:L26,AE27,G7:G26)</f>
        <v>0</v>
      </c>
      <c r="AF28">
        <f>SUMIF(L7:L26,AF27,G7:G26)</f>
        <v>0</v>
      </c>
      <c r="AG28" t="s">
        <v>139</v>
      </c>
    </row>
    <row r="29" spans="1:60" x14ac:dyDescent="0.2">
      <c r="A29" s="5"/>
      <c r="B29" s="6"/>
      <c r="C29" s="180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 x14ac:dyDescent="0.2">
      <c r="A30" s="5"/>
      <c r="B30" s="6"/>
      <c r="C30" s="180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52" t="s">
        <v>140</v>
      </c>
      <c r="B31" s="252"/>
      <c r="C31" s="253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233"/>
      <c r="B32" s="234"/>
      <c r="C32" s="235"/>
      <c r="D32" s="234"/>
      <c r="E32" s="234"/>
      <c r="F32" s="234"/>
      <c r="G32" s="23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G32" t="s">
        <v>141</v>
      </c>
    </row>
    <row r="33" spans="1:33" x14ac:dyDescent="0.2">
      <c r="A33" s="237"/>
      <c r="B33" s="238"/>
      <c r="C33" s="239"/>
      <c r="D33" s="238"/>
      <c r="E33" s="238"/>
      <c r="F33" s="238"/>
      <c r="G33" s="240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237"/>
      <c r="B34" s="238"/>
      <c r="C34" s="239"/>
      <c r="D34" s="238"/>
      <c r="E34" s="238"/>
      <c r="F34" s="238"/>
      <c r="G34" s="240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A35" s="237"/>
      <c r="B35" s="238"/>
      <c r="C35" s="239"/>
      <c r="D35" s="238"/>
      <c r="E35" s="238"/>
      <c r="F35" s="238"/>
      <c r="G35" s="240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 x14ac:dyDescent="0.2">
      <c r="A36" s="241"/>
      <c r="B36" s="242"/>
      <c r="C36" s="243"/>
      <c r="D36" s="242"/>
      <c r="E36" s="242"/>
      <c r="F36" s="242"/>
      <c r="G36" s="244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 x14ac:dyDescent="0.2">
      <c r="A37" s="5"/>
      <c r="B37" s="6"/>
      <c r="C37" s="180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 x14ac:dyDescent="0.2">
      <c r="C38" s="182"/>
      <c r="D38" s="139"/>
      <c r="AG38" t="s">
        <v>142</v>
      </c>
    </row>
    <row r="39" spans="1:33" x14ac:dyDescent="0.2">
      <c r="D39" s="139"/>
    </row>
    <row r="40" spans="1:33" x14ac:dyDescent="0.2">
      <c r="D40" s="139"/>
    </row>
    <row r="41" spans="1:33" x14ac:dyDescent="0.2">
      <c r="D41" s="139"/>
    </row>
    <row r="42" spans="1:33" x14ac:dyDescent="0.2">
      <c r="D42" s="139"/>
    </row>
    <row r="43" spans="1:33" x14ac:dyDescent="0.2">
      <c r="D43" s="139"/>
    </row>
    <row r="44" spans="1:33" x14ac:dyDescent="0.2">
      <c r="D44" s="139"/>
    </row>
    <row r="45" spans="1:33" x14ac:dyDescent="0.2">
      <c r="D45" s="139"/>
    </row>
    <row r="46" spans="1:33" x14ac:dyDescent="0.2">
      <c r="D46" s="139"/>
    </row>
    <row r="47" spans="1:33" x14ac:dyDescent="0.2">
      <c r="D47" s="139"/>
    </row>
    <row r="48" spans="1:33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mergeCells count="6">
    <mergeCell ref="A32:G36"/>
    <mergeCell ref="A1:G1"/>
    <mergeCell ref="C2:G2"/>
    <mergeCell ref="C3:G3"/>
    <mergeCell ref="C4:G4"/>
    <mergeCell ref="A31:C31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AG1" t="s">
        <v>75</v>
      </c>
    </row>
    <row r="2" spans="1:60" ht="25.15" customHeight="1" x14ac:dyDescent="0.2">
      <c r="A2" s="140" t="s">
        <v>8</v>
      </c>
      <c r="B2" s="75" t="s">
        <v>43</v>
      </c>
      <c r="C2" s="246" t="s">
        <v>229</v>
      </c>
      <c r="D2" s="247"/>
      <c r="E2" s="247"/>
      <c r="F2" s="247"/>
      <c r="G2" s="248"/>
      <c r="AG2" t="s">
        <v>76</v>
      </c>
    </row>
    <row r="3" spans="1:60" ht="25.15" customHeight="1" x14ac:dyDescent="0.2">
      <c r="A3" s="140" t="s">
        <v>9</v>
      </c>
      <c r="B3" s="75" t="s">
        <v>45</v>
      </c>
      <c r="C3" s="246" t="s">
        <v>46</v>
      </c>
      <c r="D3" s="247"/>
      <c r="E3" s="247"/>
      <c r="F3" s="247"/>
      <c r="G3" s="248"/>
      <c r="AC3" s="87" t="s">
        <v>76</v>
      </c>
      <c r="AG3" t="s">
        <v>77</v>
      </c>
    </row>
    <row r="4" spans="1:60" ht="25.15" customHeight="1" x14ac:dyDescent="0.2">
      <c r="A4" s="141" t="s">
        <v>10</v>
      </c>
      <c r="B4" s="142" t="s">
        <v>50</v>
      </c>
      <c r="C4" s="249" t="s">
        <v>51</v>
      </c>
      <c r="D4" s="250"/>
      <c r="E4" s="250"/>
      <c r="F4" s="250"/>
      <c r="G4" s="251"/>
      <c r="AG4" t="s">
        <v>78</v>
      </c>
    </row>
    <row r="5" spans="1:60" x14ac:dyDescent="0.2">
      <c r="D5" s="139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31</v>
      </c>
      <c r="H6" s="147" t="s">
        <v>32</v>
      </c>
      <c r="I6" s="147" t="s">
        <v>85</v>
      </c>
      <c r="J6" s="147" t="s">
        <v>33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58" t="s">
        <v>99</v>
      </c>
      <c r="B8" s="159" t="s">
        <v>58</v>
      </c>
      <c r="C8" s="177" t="s">
        <v>60</v>
      </c>
      <c r="D8" s="160"/>
      <c r="E8" s="161"/>
      <c r="F8" s="162"/>
      <c r="G8" s="163">
        <f>SUMIF(AG9:AG14,"&lt;&gt;NOR",G9:G14)</f>
        <v>0</v>
      </c>
      <c r="H8" s="157"/>
      <c r="I8" s="157">
        <f>SUM(I9:I14)</f>
        <v>0</v>
      </c>
      <c r="J8" s="157"/>
      <c r="K8" s="157">
        <f>SUM(K9:K14)</f>
        <v>0</v>
      </c>
      <c r="L8" s="157"/>
      <c r="M8" s="157">
        <f>SUM(M9:M14)</f>
        <v>0</v>
      </c>
      <c r="N8" s="157"/>
      <c r="O8" s="157">
        <f>SUM(O9:O14)</f>
        <v>0</v>
      </c>
      <c r="P8" s="157"/>
      <c r="Q8" s="157">
        <f>SUM(Q9:Q14)</f>
        <v>0</v>
      </c>
      <c r="R8" s="157"/>
      <c r="S8" s="157"/>
      <c r="T8" s="157"/>
      <c r="U8" s="157"/>
      <c r="V8" s="157">
        <f>SUM(V9:V14)</f>
        <v>0</v>
      </c>
      <c r="W8" s="157"/>
      <c r="AG8" t="s">
        <v>100</v>
      </c>
    </row>
    <row r="9" spans="1:60" outlineLevel="1" x14ac:dyDescent="0.2">
      <c r="A9" s="170">
        <v>1</v>
      </c>
      <c r="B9" s="171" t="s">
        <v>45</v>
      </c>
      <c r="C9" s="178" t="s">
        <v>166</v>
      </c>
      <c r="D9" s="172" t="s">
        <v>102</v>
      </c>
      <c r="E9" s="173">
        <v>3</v>
      </c>
      <c r="F9" s="174"/>
      <c r="G9" s="175">
        <f t="shared" ref="G9:G14" si="0">ROUND(E9*F9,2)</f>
        <v>0</v>
      </c>
      <c r="H9" s="156"/>
      <c r="I9" s="155">
        <f t="shared" ref="I9:I14" si="1">ROUND(E9*H9,2)</f>
        <v>0</v>
      </c>
      <c r="J9" s="156"/>
      <c r="K9" s="155">
        <f t="shared" ref="K9:K14" si="2">ROUND(E9*J9,2)</f>
        <v>0</v>
      </c>
      <c r="L9" s="155">
        <v>21</v>
      </c>
      <c r="M9" s="155">
        <f t="shared" ref="M9:M14" si="3">G9*(1+L9/100)</f>
        <v>0</v>
      </c>
      <c r="N9" s="155">
        <v>0</v>
      </c>
      <c r="O9" s="155">
        <f t="shared" ref="O9:O14" si="4">ROUND(E9*N9,2)</f>
        <v>0</v>
      </c>
      <c r="P9" s="155">
        <v>0</v>
      </c>
      <c r="Q9" s="155">
        <f t="shared" ref="Q9:Q14" si="5">ROUND(E9*P9,2)</f>
        <v>0</v>
      </c>
      <c r="R9" s="155"/>
      <c r="S9" s="155" t="s">
        <v>103</v>
      </c>
      <c r="T9" s="155" t="s">
        <v>104</v>
      </c>
      <c r="U9" s="155">
        <v>0</v>
      </c>
      <c r="V9" s="155">
        <f t="shared" ref="V9:V14" si="6">ROUND(E9*U9,2)</f>
        <v>0</v>
      </c>
      <c r="W9" s="155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124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70">
        <v>2</v>
      </c>
      <c r="B10" s="171" t="s">
        <v>48</v>
      </c>
      <c r="C10" s="178" t="s">
        <v>148</v>
      </c>
      <c r="D10" s="172" t="s">
        <v>109</v>
      </c>
      <c r="E10" s="173">
        <v>25</v>
      </c>
      <c r="F10" s="174"/>
      <c r="G10" s="175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103</v>
      </c>
      <c r="T10" s="155" t="s">
        <v>104</v>
      </c>
      <c r="U10" s="155">
        <v>0</v>
      </c>
      <c r="V10" s="155">
        <f t="shared" si="6"/>
        <v>0</v>
      </c>
      <c r="W10" s="155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124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70">
        <v>3</v>
      </c>
      <c r="B11" s="171" t="s">
        <v>50</v>
      </c>
      <c r="C11" s="178" t="s">
        <v>167</v>
      </c>
      <c r="D11" s="172" t="s">
        <v>109</v>
      </c>
      <c r="E11" s="173">
        <v>20</v>
      </c>
      <c r="F11" s="174"/>
      <c r="G11" s="175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103</v>
      </c>
      <c r="T11" s="155" t="s">
        <v>104</v>
      </c>
      <c r="U11" s="155">
        <v>0</v>
      </c>
      <c r="V11" s="155">
        <f t="shared" si="6"/>
        <v>0</v>
      </c>
      <c r="W11" s="155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124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0">
        <v>4</v>
      </c>
      <c r="B12" s="171" t="s">
        <v>52</v>
      </c>
      <c r="C12" s="178" t="s">
        <v>153</v>
      </c>
      <c r="D12" s="172" t="s">
        <v>116</v>
      </c>
      <c r="E12" s="173">
        <v>8</v>
      </c>
      <c r="F12" s="174"/>
      <c r="G12" s="175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103</v>
      </c>
      <c r="T12" s="155" t="s">
        <v>104</v>
      </c>
      <c r="U12" s="155">
        <v>0</v>
      </c>
      <c r="V12" s="155">
        <f t="shared" si="6"/>
        <v>0</v>
      </c>
      <c r="W12" s="155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124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3.75" outlineLevel="1" x14ac:dyDescent="0.2">
      <c r="A13" s="170">
        <v>5</v>
      </c>
      <c r="B13" s="171" t="s">
        <v>110</v>
      </c>
      <c r="C13" s="178" t="s">
        <v>168</v>
      </c>
      <c r="D13" s="172" t="s">
        <v>116</v>
      </c>
      <c r="E13" s="173">
        <v>6</v>
      </c>
      <c r="F13" s="174"/>
      <c r="G13" s="175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103</v>
      </c>
      <c r="T13" s="155" t="s">
        <v>104</v>
      </c>
      <c r="U13" s="155">
        <v>0</v>
      </c>
      <c r="V13" s="155">
        <f t="shared" si="6"/>
        <v>0</v>
      </c>
      <c r="W13" s="155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124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0">
        <v>6</v>
      </c>
      <c r="B14" s="171" t="s">
        <v>112</v>
      </c>
      <c r="C14" s="178" t="s">
        <v>169</v>
      </c>
      <c r="D14" s="172" t="s">
        <v>116</v>
      </c>
      <c r="E14" s="173">
        <v>2</v>
      </c>
      <c r="F14" s="174"/>
      <c r="G14" s="175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103</v>
      </c>
      <c r="T14" s="155" t="s">
        <v>104</v>
      </c>
      <c r="U14" s="155">
        <v>0</v>
      </c>
      <c r="V14" s="155">
        <f t="shared" si="6"/>
        <v>0</v>
      </c>
      <c r="W14" s="155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124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58" t="s">
        <v>99</v>
      </c>
      <c r="B15" s="159" t="s">
        <v>61</v>
      </c>
      <c r="C15" s="177" t="s">
        <v>62</v>
      </c>
      <c r="D15" s="160"/>
      <c r="E15" s="161"/>
      <c r="F15" s="162"/>
      <c r="G15" s="163">
        <f>SUMIF(AG16:AG24,"&lt;&gt;NOR",G16:G24)</f>
        <v>0</v>
      </c>
      <c r="H15" s="157"/>
      <c r="I15" s="157">
        <f>SUM(I16:I24)</f>
        <v>0</v>
      </c>
      <c r="J15" s="157"/>
      <c r="K15" s="157">
        <f>SUM(K16:K24)</f>
        <v>0</v>
      </c>
      <c r="L15" s="157"/>
      <c r="M15" s="157">
        <f>SUM(M16:M24)</f>
        <v>0</v>
      </c>
      <c r="N15" s="157"/>
      <c r="O15" s="157">
        <f>SUM(O16:O24)</f>
        <v>0</v>
      </c>
      <c r="P15" s="157"/>
      <c r="Q15" s="157">
        <f>SUM(Q16:Q24)</f>
        <v>0</v>
      </c>
      <c r="R15" s="157"/>
      <c r="S15" s="157"/>
      <c r="T15" s="157"/>
      <c r="U15" s="157"/>
      <c r="V15" s="157">
        <f>SUM(V16:V24)</f>
        <v>0</v>
      </c>
      <c r="W15" s="157"/>
      <c r="AG15" t="s">
        <v>100</v>
      </c>
    </row>
    <row r="16" spans="1:60" outlineLevel="1" x14ac:dyDescent="0.2">
      <c r="A16" s="170">
        <v>7</v>
      </c>
      <c r="B16" s="171" t="s">
        <v>45</v>
      </c>
      <c r="C16" s="178" t="s">
        <v>170</v>
      </c>
      <c r="D16" s="172" t="s">
        <v>109</v>
      </c>
      <c r="E16" s="173">
        <v>12</v>
      </c>
      <c r="F16" s="174"/>
      <c r="G16" s="175">
        <f t="shared" ref="G16:G24" si="7">ROUND(E16*F16,2)</f>
        <v>0</v>
      </c>
      <c r="H16" s="156"/>
      <c r="I16" s="155">
        <f t="shared" ref="I16:I24" si="8">ROUND(E16*H16,2)</f>
        <v>0</v>
      </c>
      <c r="J16" s="156"/>
      <c r="K16" s="155">
        <f t="shared" ref="K16:K24" si="9">ROUND(E16*J16,2)</f>
        <v>0</v>
      </c>
      <c r="L16" s="155">
        <v>21</v>
      </c>
      <c r="M16" s="155">
        <f t="shared" ref="M16:M24" si="10">G16*(1+L16/100)</f>
        <v>0</v>
      </c>
      <c r="N16" s="155">
        <v>0</v>
      </c>
      <c r="O16" s="155">
        <f t="shared" ref="O16:O24" si="11">ROUND(E16*N16,2)</f>
        <v>0</v>
      </c>
      <c r="P16" s="155">
        <v>0</v>
      </c>
      <c r="Q16" s="155">
        <f t="shared" ref="Q16:Q24" si="12">ROUND(E16*P16,2)</f>
        <v>0</v>
      </c>
      <c r="R16" s="155"/>
      <c r="S16" s="155" t="s">
        <v>103</v>
      </c>
      <c r="T16" s="155" t="s">
        <v>104</v>
      </c>
      <c r="U16" s="155">
        <v>0</v>
      </c>
      <c r="V16" s="155">
        <f t="shared" ref="V16:V24" si="13">ROUND(E16*U16,2)</f>
        <v>0</v>
      </c>
      <c r="W16" s="155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127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0">
        <v>8</v>
      </c>
      <c r="B17" s="171" t="s">
        <v>48</v>
      </c>
      <c r="C17" s="178" t="s">
        <v>171</v>
      </c>
      <c r="D17" s="172" t="s">
        <v>109</v>
      </c>
      <c r="E17" s="173">
        <v>8</v>
      </c>
      <c r="F17" s="174"/>
      <c r="G17" s="175">
        <f t="shared" si="7"/>
        <v>0</v>
      </c>
      <c r="H17" s="156"/>
      <c r="I17" s="155">
        <f t="shared" si="8"/>
        <v>0</v>
      </c>
      <c r="J17" s="156"/>
      <c r="K17" s="155">
        <f t="shared" si="9"/>
        <v>0</v>
      </c>
      <c r="L17" s="155">
        <v>21</v>
      </c>
      <c r="M17" s="155">
        <f t="shared" si="10"/>
        <v>0</v>
      </c>
      <c r="N17" s="155">
        <v>0</v>
      </c>
      <c r="O17" s="155">
        <f t="shared" si="11"/>
        <v>0</v>
      </c>
      <c r="P17" s="155">
        <v>0</v>
      </c>
      <c r="Q17" s="155">
        <f t="shared" si="12"/>
        <v>0</v>
      </c>
      <c r="R17" s="155"/>
      <c r="S17" s="155" t="s">
        <v>103</v>
      </c>
      <c r="T17" s="155" t="s">
        <v>104</v>
      </c>
      <c r="U17" s="155">
        <v>0</v>
      </c>
      <c r="V17" s="155">
        <f t="shared" si="13"/>
        <v>0</v>
      </c>
      <c r="W17" s="155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127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0">
        <v>9</v>
      </c>
      <c r="B18" s="171" t="s">
        <v>50</v>
      </c>
      <c r="C18" s="178" t="s">
        <v>172</v>
      </c>
      <c r="D18" s="172" t="s">
        <v>109</v>
      </c>
      <c r="E18" s="173">
        <v>6</v>
      </c>
      <c r="F18" s="174"/>
      <c r="G18" s="175">
        <f t="shared" si="7"/>
        <v>0</v>
      </c>
      <c r="H18" s="156"/>
      <c r="I18" s="155">
        <f t="shared" si="8"/>
        <v>0</v>
      </c>
      <c r="J18" s="156"/>
      <c r="K18" s="155">
        <f t="shared" si="9"/>
        <v>0</v>
      </c>
      <c r="L18" s="155">
        <v>21</v>
      </c>
      <c r="M18" s="155">
        <f t="shared" si="10"/>
        <v>0</v>
      </c>
      <c r="N18" s="155">
        <v>0</v>
      </c>
      <c r="O18" s="155">
        <f t="shared" si="11"/>
        <v>0</v>
      </c>
      <c r="P18" s="155">
        <v>0</v>
      </c>
      <c r="Q18" s="155">
        <f t="shared" si="12"/>
        <v>0</v>
      </c>
      <c r="R18" s="155"/>
      <c r="S18" s="155" t="s">
        <v>103</v>
      </c>
      <c r="T18" s="155" t="s">
        <v>104</v>
      </c>
      <c r="U18" s="155">
        <v>0</v>
      </c>
      <c r="V18" s="155">
        <f t="shared" si="13"/>
        <v>0</v>
      </c>
      <c r="W18" s="155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127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0">
        <v>10</v>
      </c>
      <c r="B19" s="171" t="s">
        <v>52</v>
      </c>
      <c r="C19" s="178" t="s">
        <v>173</v>
      </c>
      <c r="D19" s="172" t="s">
        <v>109</v>
      </c>
      <c r="E19" s="173">
        <v>4</v>
      </c>
      <c r="F19" s="174"/>
      <c r="G19" s="175">
        <f t="shared" si="7"/>
        <v>0</v>
      </c>
      <c r="H19" s="156"/>
      <c r="I19" s="155">
        <f t="shared" si="8"/>
        <v>0</v>
      </c>
      <c r="J19" s="156"/>
      <c r="K19" s="155">
        <f t="shared" si="9"/>
        <v>0</v>
      </c>
      <c r="L19" s="155">
        <v>21</v>
      </c>
      <c r="M19" s="155">
        <f t="shared" si="10"/>
        <v>0</v>
      </c>
      <c r="N19" s="155">
        <v>0</v>
      </c>
      <c r="O19" s="155">
        <f t="shared" si="11"/>
        <v>0</v>
      </c>
      <c r="P19" s="155">
        <v>0</v>
      </c>
      <c r="Q19" s="155">
        <f t="shared" si="12"/>
        <v>0</v>
      </c>
      <c r="R19" s="155"/>
      <c r="S19" s="155" t="s">
        <v>103</v>
      </c>
      <c r="T19" s="155" t="s">
        <v>104</v>
      </c>
      <c r="U19" s="155">
        <v>0</v>
      </c>
      <c r="V19" s="155">
        <f t="shared" si="13"/>
        <v>0</v>
      </c>
      <c r="W19" s="155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127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70">
        <v>11</v>
      </c>
      <c r="B20" s="171" t="s">
        <v>110</v>
      </c>
      <c r="C20" s="178" t="s">
        <v>174</v>
      </c>
      <c r="D20" s="172" t="s">
        <v>102</v>
      </c>
      <c r="E20" s="173">
        <v>1</v>
      </c>
      <c r="F20" s="174"/>
      <c r="G20" s="175">
        <f t="shared" si="7"/>
        <v>0</v>
      </c>
      <c r="H20" s="156"/>
      <c r="I20" s="155">
        <f t="shared" si="8"/>
        <v>0</v>
      </c>
      <c r="J20" s="156"/>
      <c r="K20" s="155">
        <f t="shared" si="9"/>
        <v>0</v>
      </c>
      <c r="L20" s="155">
        <v>21</v>
      </c>
      <c r="M20" s="155">
        <f t="shared" si="10"/>
        <v>0</v>
      </c>
      <c r="N20" s="155">
        <v>0</v>
      </c>
      <c r="O20" s="155">
        <f t="shared" si="11"/>
        <v>0</v>
      </c>
      <c r="P20" s="155">
        <v>0</v>
      </c>
      <c r="Q20" s="155">
        <f t="shared" si="12"/>
        <v>0</v>
      </c>
      <c r="R20" s="155"/>
      <c r="S20" s="155" t="s">
        <v>103</v>
      </c>
      <c r="T20" s="155" t="s">
        <v>104</v>
      </c>
      <c r="U20" s="155">
        <v>0</v>
      </c>
      <c r="V20" s="155">
        <f t="shared" si="13"/>
        <v>0</v>
      </c>
      <c r="W20" s="155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105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0">
        <v>12</v>
      </c>
      <c r="B21" s="171" t="s">
        <v>112</v>
      </c>
      <c r="C21" s="178" t="s">
        <v>175</v>
      </c>
      <c r="D21" s="172" t="s">
        <v>102</v>
      </c>
      <c r="E21" s="173">
        <v>3</v>
      </c>
      <c r="F21" s="174"/>
      <c r="G21" s="175">
        <f t="shared" si="7"/>
        <v>0</v>
      </c>
      <c r="H21" s="156"/>
      <c r="I21" s="155">
        <f t="shared" si="8"/>
        <v>0</v>
      </c>
      <c r="J21" s="156"/>
      <c r="K21" s="155">
        <f t="shared" si="9"/>
        <v>0</v>
      </c>
      <c r="L21" s="155">
        <v>21</v>
      </c>
      <c r="M21" s="155">
        <f t="shared" si="10"/>
        <v>0</v>
      </c>
      <c r="N21" s="155">
        <v>0</v>
      </c>
      <c r="O21" s="155">
        <f t="shared" si="11"/>
        <v>0</v>
      </c>
      <c r="P21" s="155">
        <v>0</v>
      </c>
      <c r="Q21" s="155">
        <f t="shared" si="12"/>
        <v>0</v>
      </c>
      <c r="R21" s="155"/>
      <c r="S21" s="155" t="s">
        <v>103</v>
      </c>
      <c r="T21" s="155" t="s">
        <v>104</v>
      </c>
      <c r="U21" s="155">
        <v>0</v>
      </c>
      <c r="V21" s="155">
        <f t="shared" si="13"/>
        <v>0</v>
      </c>
      <c r="W21" s="155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105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0">
        <v>13</v>
      </c>
      <c r="B22" s="171" t="s">
        <v>114</v>
      </c>
      <c r="C22" s="178" t="s">
        <v>176</v>
      </c>
      <c r="D22" s="172" t="s">
        <v>102</v>
      </c>
      <c r="E22" s="173">
        <v>3</v>
      </c>
      <c r="F22" s="174"/>
      <c r="G22" s="175">
        <f t="shared" si="7"/>
        <v>0</v>
      </c>
      <c r="H22" s="156"/>
      <c r="I22" s="155">
        <f t="shared" si="8"/>
        <v>0</v>
      </c>
      <c r="J22" s="156"/>
      <c r="K22" s="155">
        <f t="shared" si="9"/>
        <v>0</v>
      </c>
      <c r="L22" s="155">
        <v>21</v>
      </c>
      <c r="M22" s="155">
        <f t="shared" si="10"/>
        <v>0</v>
      </c>
      <c r="N22" s="155">
        <v>0</v>
      </c>
      <c r="O22" s="155">
        <f t="shared" si="11"/>
        <v>0</v>
      </c>
      <c r="P22" s="155">
        <v>0</v>
      </c>
      <c r="Q22" s="155">
        <f t="shared" si="12"/>
        <v>0</v>
      </c>
      <c r="R22" s="155"/>
      <c r="S22" s="155" t="s">
        <v>103</v>
      </c>
      <c r="T22" s="155" t="s">
        <v>104</v>
      </c>
      <c r="U22" s="155">
        <v>0</v>
      </c>
      <c r="V22" s="155">
        <f t="shared" si="13"/>
        <v>0</v>
      </c>
      <c r="W22" s="155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105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0">
        <v>14</v>
      </c>
      <c r="B23" s="171" t="s">
        <v>117</v>
      </c>
      <c r="C23" s="178" t="s">
        <v>177</v>
      </c>
      <c r="D23" s="172" t="s">
        <v>102</v>
      </c>
      <c r="E23" s="173">
        <v>3</v>
      </c>
      <c r="F23" s="174"/>
      <c r="G23" s="175">
        <f t="shared" si="7"/>
        <v>0</v>
      </c>
      <c r="H23" s="156"/>
      <c r="I23" s="155">
        <f t="shared" si="8"/>
        <v>0</v>
      </c>
      <c r="J23" s="156"/>
      <c r="K23" s="155">
        <f t="shared" si="9"/>
        <v>0</v>
      </c>
      <c r="L23" s="155">
        <v>21</v>
      </c>
      <c r="M23" s="155">
        <f t="shared" si="10"/>
        <v>0</v>
      </c>
      <c r="N23" s="155">
        <v>0</v>
      </c>
      <c r="O23" s="155">
        <f t="shared" si="11"/>
        <v>0</v>
      </c>
      <c r="P23" s="155">
        <v>0</v>
      </c>
      <c r="Q23" s="155">
        <f t="shared" si="12"/>
        <v>0</v>
      </c>
      <c r="R23" s="155"/>
      <c r="S23" s="155" t="s">
        <v>103</v>
      </c>
      <c r="T23" s="155" t="s">
        <v>104</v>
      </c>
      <c r="U23" s="155">
        <v>0</v>
      </c>
      <c r="V23" s="155">
        <f t="shared" si="13"/>
        <v>0</v>
      </c>
      <c r="W23" s="155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105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0">
        <v>15</v>
      </c>
      <c r="B24" s="171" t="s">
        <v>119</v>
      </c>
      <c r="C24" s="178" t="s">
        <v>178</v>
      </c>
      <c r="D24" s="172" t="s">
        <v>102</v>
      </c>
      <c r="E24" s="173">
        <v>3</v>
      </c>
      <c r="F24" s="174"/>
      <c r="G24" s="175">
        <f t="shared" si="7"/>
        <v>0</v>
      </c>
      <c r="H24" s="156"/>
      <c r="I24" s="155">
        <f t="shared" si="8"/>
        <v>0</v>
      </c>
      <c r="J24" s="156"/>
      <c r="K24" s="155">
        <f t="shared" si="9"/>
        <v>0</v>
      </c>
      <c r="L24" s="155">
        <v>21</v>
      </c>
      <c r="M24" s="155">
        <f t="shared" si="10"/>
        <v>0</v>
      </c>
      <c r="N24" s="155">
        <v>0</v>
      </c>
      <c r="O24" s="155">
        <f t="shared" si="11"/>
        <v>0</v>
      </c>
      <c r="P24" s="155">
        <v>0</v>
      </c>
      <c r="Q24" s="155">
        <f t="shared" si="12"/>
        <v>0</v>
      </c>
      <c r="R24" s="155"/>
      <c r="S24" s="155" t="s">
        <v>103</v>
      </c>
      <c r="T24" s="155" t="s">
        <v>104</v>
      </c>
      <c r="U24" s="155">
        <v>0</v>
      </c>
      <c r="V24" s="155">
        <f t="shared" si="13"/>
        <v>0</v>
      </c>
      <c r="W24" s="155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105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58" t="s">
        <v>99</v>
      </c>
      <c r="B25" s="159" t="s">
        <v>73</v>
      </c>
      <c r="C25" s="177" t="s">
        <v>29</v>
      </c>
      <c r="D25" s="160"/>
      <c r="E25" s="161"/>
      <c r="F25" s="162"/>
      <c r="G25" s="163">
        <f>SUMIF(AG26:AG26,"&lt;&gt;NOR",G26:G26)</f>
        <v>0</v>
      </c>
      <c r="H25" s="157"/>
      <c r="I25" s="157">
        <f>SUM(I26:I26)</f>
        <v>0</v>
      </c>
      <c r="J25" s="157"/>
      <c r="K25" s="157">
        <f>SUM(K26:K26)</f>
        <v>0</v>
      </c>
      <c r="L25" s="157"/>
      <c r="M25" s="157">
        <f>SUM(M26:M26)</f>
        <v>0</v>
      </c>
      <c r="N25" s="157"/>
      <c r="O25" s="157">
        <f>SUM(O26:O26)</f>
        <v>0</v>
      </c>
      <c r="P25" s="157"/>
      <c r="Q25" s="157">
        <f>SUM(Q26:Q26)</f>
        <v>0</v>
      </c>
      <c r="R25" s="157"/>
      <c r="S25" s="157"/>
      <c r="T25" s="157"/>
      <c r="U25" s="157"/>
      <c r="V25" s="157">
        <f>SUM(V26:V26)</f>
        <v>0</v>
      </c>
      <c r="W25" s="157"/>
      <c r="AG25" t="s">
        <v>100</v>
      </c>
    </row>
    <row r="26" spans="1:60" outlineLevel="1" x14ac:dyDescent="0.2">
      <c r="A26" s="164">
        <v>16</v>
      </c>
      <c r="B26" s="165" t="s">
        <v>134</v>
      </c>
      <c r="C26" s="179" t="s">
        <v>135</v>
      </c>
      <c r="D26" s="166" t="s">
        <v>136</v>
      </c>
      <c r="E26" s="167">
        <v>1</v>
      </c>
      <c r="F26" s="168"/>
      <c r="G26" s="169">
        <f>ROUND(E26*F26,2)</f>
        <v>0</v>
      </c>
      <c r="H26" s="156"/>
      <c r="I26" s="155">
        <f>ROUND(E26*H26,2)</f>
        <v>0</v>
      </c>
      <c r="J26" s="156"/>
      <c r="K26" s="155">
        <f>ROUND(E26*J26,2)</f>
        <v>0</v>
      </c>
      <c r="L26" s="155">
        <v>21</v>
      </c>
      <c r="M26" s="155">
        <f>G26*(1+L26/100)</f>
        <v>0</v>
      </c>
      <c r="N26" s="155">
        <v>0</v>
      </c>
      <c r="O26" s="155">
        <f>ROUND(E26*N26,2)</f>
        <v>0</v>
      </c>
      <c r="P26" s="155">
        <v>0</v>
      </c>
      <c r="Q26" s="155">
        <f>ROUND(E26*P26,2)</f>
        <v>0</v>
      </c>
      <c r="R26" s="155"/>
      <c r="S26" s="155" t="s">
        <v>137</v>
      </c>
      <c r="T26" s="155" t="s">
        <v>104</v>
      </c>
      <c r="U26" s="155">
        <v>0</v>
      </c>
      <c r="V26" s="155">
        <f>ROUND(E26*U26,2)</f>
        <v>0</v>
      </c>
      <c r="W26" s="155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138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5"/>
      <c r="B27" s="6"/>
      <c r="C27" s="180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v>15</v>
      </c>
      <c r="AF27">
        <v>21</v>
      </c>
    </row>
    <row r="28" spans="1:60" x14ac:dyDescent="0.2">
      <c r="A28" s="151"/>
      <c r="B28" s="152" t="s">
        <v>31</v>
      </c>
      <c r="C28" s="181"/>
      <c r="D28" s="153"/>
      <c r="E28" s="154"/>
      <c r="F28" s="154"/>
      <c r="G28" s="176">
        <f>G8+G15+G25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f>SUMIF(L7:L26,AE27,G7:G26)</f>
        <v>0</v>
      </c>
      <c r="AF28">
        <f>SUMIF(L7:L26,AF27,G7:G26)</f>
        <v>0</v>
      </c>
      <c r="AG28" t="s">
        <v>139</v>
      </c>
    </row>
    <row r="29" spans="1:60" x14ac:dyDescent="0.2">
      <c r="A29" s="5"/>
      <c r="B29" s="6"/>
      <c r="C29" s="180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 x14ac:dyDescent="0.2">
      <c r="A30" s="5"/>
      <c r="B30" s="6"/>
      <c r="C30" s="180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52" t="s">
        <v>140</v>
      </c>
      <c r="B31" s="252"/>
      <c r="C31" s="253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233"/>
      <c r="B32" s="234"/>
      <c r="C32" s="235"/>
      <c r="D32" s="234"/>
      <c r="E32" s="234"/>
      <c r="F32" s="234"/>
      <c r="G32" s="23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G32" t="s">
        <v>141</v>
      </c>
    </row>
    <row r="33" spans="1:33" x14ac:dyDescent="0.2">
      <c r="A33" s="237"/>
      <c r="B33" s="238"/>
      <c r="C33" s="239"/>
      <c r="D33" s="238"/>
      <c r="E33" s="238"/>
      <c r="F33" s="238"/>
      <c r="G33" s="240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237"/>
      <c r="B34" s="238"/>
      <c r="C34" s="239"/>
      <c r="D34" s="238"/>
      <c r="E34" s="238"/>
      <c r="F34" s="238"/>
      <c r="G34" s="240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A35" s="237"/>
      <c r="B35" s="238"/>
      <c r="C35" s="239"/>
      <c r="D35" s="238"/>
      <c r="E35" s="238"/>
      <c r="F35" s="238"/>
      <c r="G35" s="240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 x14ac:dyDescent="0.2">
      <c r="A36" s="241"/>
      <c r="B36" s="242"/>
      <c r="C36" s="243"/>
      <c r="D36" s="242"/>
      <c r="E36" s="242"/>
      <c r="F36" s="242"/>
      <c r="G36" s="244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 x14ac:dyDescent="0.2">
      <c r="A37" s="5"/>
      <c r="B37" s="6"/>
      <c r="C37" s="180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 x14ac:dyDescent="0.2">
      <c r="C38" s="182"/>
      <c r="D38" s="139"/>
      <c r="AG38" t="s">
        <v>142</v>
      </c>
    </row>
    <row r="39" spans="1:33" x14ac:dyDescent="0.2">
      <c r="D39" s="139"/>
    </row>
    <row r="40" spans="1:33" x14ac:dyDescent="0.2">
      <c r="D40" s="139"/>
    </row>
    <row r="41" spans="1:33" x14ac:dyDescent="0.2">
      <c r="D41" s="139"/>
    </row>
    <row r="42" spans="1:33" x14ac:dyDescent="0.2">
      <c r="D42" s="139"/>
    </row>
    <row r="43" spans="1:33" x14ac:dyDescent="0.2">
      <c r="D43" s="139"/>
    </row>
    <row r="44" spans="1:33" x14ac:dyDescent="0.2">
      <c r="D44" s="139"/>
    </row>
    <row r="45" spans="1:33" x14ac:dyDescent="0.2">
      <c r="D45" s="139"/>
    </row>
    <row r="46" spans="1:33" x14ac:dyDescent="0.2">
      <c r="D46" s="139"/>
    </row>
    <row r="47" spans="1:33" x14ac:dyDescent="0.2">
      <c r="D47" s="139"/>
    </row>
    <row r="48" spans="1:33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mergeCells count="6">
    <mergeCell ref="A32:G36"/>
    <mergeCell ref="A1:G1"/>
    <mergeCell ref="C2:G2"/>
    <mergeCell ref="C3:G3"/>
    <mergeCell ref="C4:G4"/>
    <mergeCell ref="A31:C31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7109375" style="87" customWidth="1"/>
    <col min="3" max="3" width="38.28515625" style="8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AG1" t="s">
        <v>75</v>
      </c>
    </row>
    <row r="2" spans="1:60" ht="25.15" customHeight="1" x14ac:dyDescent="0.2">
      <c r="A2" s="140" t="s">
        <v>8</v>
      </c>
      <c r="B2" s="75" t="s">
        <v>43</v>
      </c>
      <c r="C2" s="246" t="s">
        <v>229</v>
      </c>
      <c r="D2" s="247"/>
      <c r="E2" s="247"/>
      <c r="F2" s="247"/>
      <c r="G2" s="248"/>
      <c r="AG2" t="s">
        <v>76</v>
      </c>
    </row>
    <row r="3" spans="1:60" ht="25.15" customHeight="1" x14ac:dyDescent="0.2">
      <c r="A3" s="140" t="s">
        <v>9</v>
      </c>
      <c r="B3" s="75" t="s">
        <v>45</v>
      </c>
      <c r="C3" s="246" t="s">
        <v>46</v>
      </c>
      <c r="D3" s="247"/>
      <c r="E3" s="247"/>
      <c r="F3" s="247"/>
      <c r="G3" s="248"/>
      <c r="AC3" s="87" t="s">
        <v>76</v>
      </c>
      <c r="AG3" t="s">
        <v>77</v>
      </c>
    </row>
    <row r="4" spans="1:60" ht="25.15" customHeight="1" x14ac:dyDescent="0.2">
      <c r="A4" s="141" t="s">
        <v>10</v>
      </c>
      <c r="B4" s="142" t="s">
        <v>52</v>
      </c>
      <c r="C4" s="249" t="s">
        <v>53</v>
      </c>
      <c r="D4" s="250"/>
      <c r="E4" s="250"/>
      <c r="F4" s="250"/>
      <c r="G4" s="251"/>
      <c r="AG4" t="s">
        <v>78</v>
      </c>
    </row>
    <row r="5" spans="1:60" x14ac:dyDescent="0.2">
      <c r="D5" s="139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31</v>
      </c>
      <c r="H6" s="147" t="s">
        <v>32</v>
      </c>
      <c r="I6" s="147" t="s">
        <v>85</v>
      </c>
      <c r="J6" s="147" t="s">
        <v>33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ht="25.5" x14ac:dyDescent="0.2">
      <c r="A8" s="158" t="s">
        <v>99</v>
      </c>
      <c r="B8" s="159" t="s">
        <v>71</v>
      </c>
      <c r="C8" s="177" t="s">
        <v>72</v>
      </c>
      <c r="D8" s="160"/>
      <c r="E8" s="161"/>
      <c r="F8" s="162"/>
      <c r="G8" s="163">
        <f>SUMIF(AG9:AG32,"&lt;&gt;NOR",G9:G32)</f>
        <v>0</v>
      </c>
      <c r="H8" s="157"/>
      <c r="I8" s="157">
        <f>SUM(I9:I32)</f>
        <v>0</v>
      </c>
      <c r="J8" s="157"/>
      <c r="K8" s="157">
        <f>SUM(K9:K32)</f>
        <v>0</v>
      </c>
      <c r="L8" s="157"/>
      <c r="M8" s="157">
        <f>SUM(M9:M32)</f>
        <v>0</v>
      </c>
      <c r="N8" s="157"/>
      <c r="O8" s="157">
        <f>SUM(O9:O32)</f>
        <v>0</v>
      </c>
      <c r="P8" s="157"/>
      <c r="Q8" s="157">
        <f>SUM(Q9:Q32)</f>
        <v>0</v>
      </c>
      <c r="R8" s="157"/>
      <c r="S8" s="157"/>
      <c r="T8" s="157"/>
      <c r="U8" s="157"/>
      <c r="V8" s="157">
        <f>SUM(V9:V32)</f>
        <v>0</v>
      </c>
      <c r="W8" s="157"/>
      <c r="AG8" t="s">
        <v>100</v>
      </c>
    </row>
    <row r="9" spans="1:60" ht="33.75" outlineLevel="1" x14ac:dyDescent="0.2">
      <c r="A9" s="170">
        <v>1</v>
      </c>
      <c r="B9" s="171" t="s">
        <v>179</v>
      </c>
      <c r="C9" s="178" t="s">
        <v>180</v>
      </c>
      <c r="D9" s="172" t="s">
        <v>181</v>
      </c>
      <c r="E9" s="173">
        <v>1</v>
      </c>
      <c r="F9" s="174"/>
      <c r="G9" s="175">
        <f t="shared" ref="G9:G32" si="0">ROUND(E9*F9,2)</f>
        <v>0</v>
      </c>
      <c r="H9" s="156"/>
      <c r="I9" s="155">
        <f t="shared" ref="I9:I32" si="1">ROUND(E9*H9,2)</f>
        <v>0</v>
      </c>
      <c r="J9" s="156"/>
      <c r="K9" s="155">
        <f t="shared" ref="K9:K32" si="2">ROUND(E9*J9,2)</f>
        <v>0</v>
      </c>
      <c r="L9" s="155">
        <v>21</v>
      </c>
      <c r="M9" s="155">
        <f t="shared" ref="M9:M32" si="3">G9*(1+L9/100)</f>
        <v>0</v>
      </c>
      <c r="N9" s="155">
        <v>0</v>
      </c>
      <c r="O9" s="155">
        <f t="shared" ref="O9:O32" si="4">ROUND(E9*N9,2)</f>
        <v>0</v>
      </c>
      <c r="P9" s="155">
        <v>0</v>
      </c>
      <c r="Q9" s="155">
        <f t="shared" ref="Q9:Q32" si="5">ROUND(E9*P9,2)</f>
        <v>0</v>
      </c>
      <c r="R9" s="155"/>
      <c r="S9" s="155" t="s">
        <v>103</v>
      </c>
      <c r="T9" s="155" t="s">
        <v>104</v>
      </c>
      <c r="U9" s="155">
        <v>0</v>
      </c>
      <c r="V9" s="155">
        <f t="shared" ref="V9:V32" si="6">ROUND(E9*U9,2)</f>
        <v>0</v>
      </c>
      <c r="W9" s="155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182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45" outlineLevel="1" x14ac:dyDescent="0.2">
      <c r="A10" s="170">
        <v>2</v>
      </c>
      <c r="B10" s="171" t="s">
        <v>183</v>
      </c>
      <c r="C10" s="178" t="s">
        <v>184</v>
      </c>
      <c r="D10" s="172" t="s">
        <v>181</v>
      </c>
      <c r="E10" s="173">
        <v>1</v>
      </c>
      <c r="F10" s="174"/>
      <c r="G10" s="175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103</v>
      </c>
      <c r="T10" s="155" t="s">
        <v>104</v>
      </c>
      <c r="U10" s="155">
        <v>0</v>
      </c>
      <c r="V10" s="155">
        <f t="shared" si="6"/>
        <v>0</v>
      </c>
      <c r="W10" s="155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182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33.75" outlineLevel="1" x14ac:dyDescent="0.2">
      <c r="A11" s="170">
        <v>3</v>
      </c>
      <c r="B11" s="171" t="s">
        <v>185</v>
      </c>
      <c r="C11" s="178" t="s">
        <v>186</v>
      </c>
      <c r="D11" s="172" t="s">
        <v>116</v>
      </c>
      <c r="E11" s="173">
        <v>1</v>
      </c>
      <c r="F11" s="174"/>
      <c r="G11" s="175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103</v>
      </c>
      <c r="T11" s="155" t="s">
        <v>104</v>
      </c>
      <c r="U11" s="155">
        <v>0</v>
      </c>
      <c r="V11" s="155">
        <f t="shared" si="6"/>
        <v>0</v>
      </c>
      <c r="W11" s="155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182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33.75" outlineLevel="1" x14ac:dyDescent="0.2">
      <c r="A12" s="170">
        <v>4</v>
      </c>
      <c r="B12" s="171" t="s">
        <v>187</v>
      </c>
      <c r="C12" s="178" t="s">
        <v>188</v>
      </c>
      <c r="D12" s="172" t="s">
        <v>181</v>
      </c>
      <c r="E12" s="173">
        <v>1</v>
      </c>
      <c r="F12" s="174"/>
      <c r="G12" s="175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103</v>
      </c>
      <c r="T12" s="155" t="s">
        <v>104</v>
      </c>
      <c r="U12" s="155">
        <v>0</v>
      </c>
      <c r="V12" s="155">
        <f t="shared" si="6"/>
        <v>0</v>
      </c>
      <c r="W12" s="155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182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3.75" outlineLevel="1" x14ac:dyDescent="0.2">
      <c r="A13" s="170">
        <v>5</v>
      </c>
      <c r="B13" s="171" t="s">
        <v>189</v>
      </c>
      <c r="C13" s="178" t="s">
        <v>190</v>
      </c>
      <c r="D13" s="172" t="s">
        <v>181</v>
      </c>
      <c r="E13" s="173">
        <v>1</v>
      </c>
      <c r="F13" s="174"/>
      <c r="G13" s="175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103</v>
      </c>
      <c r="T13" s="155" t="s">
        <v>104</v>
      </c>
      <c r="U13" s="155">
        <v>0</v>
      </c>
      <c r="V13" s="155">
        <f t="shared" si="6"/>
        <v>0</v>
      </c>
      <c r="W13" s="155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182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0">
        <v>6</v>
      </c>
      <c r="B14" s="171" t="s">
        <v>191</v>
      </c>
      <c r="C14" s="178" t="s">
        <v>192</v>
      </c>
      <c r="D14" s="172" t="s">
        <v>116</v>
      </c>
      <c r="E14" s="173">
        <v>1</v>
      </c>
      <c r="F14" s="174"/>
      <c r="G14" s="175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103</v>
      </c>
      <c r="T14" s="155" t="s">
        <v>104</v>
      </c>
      <c r="U14" s="155">
        <v>0</v>
      </c>
      <c r="V14" s="155">
        <f t="shared" si="6"/>
        <v>0</v>
      </c>
      <c r="W14" s="155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182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0">
        <v>7</v>
      </c>
      <c r="B15" s="171" t="s">
        <v>193</v>
      </c>
      <c r="C15" s="178" t="s">
        <v>194</v>
      </c>
      <c r="D15" s="172" t="s">
        <v>116</v>
      </c>
      <c r="E15" s="173">
        <v>4</v>
      </c>
      <c r="F15" s="174"/>
      <c r="G15" s="175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103</v>
      </c>
      <c r="T15" s="155" t="s">
        <v>104</v>
      </c>
      <c r="U15" s="155">
        <v>0</v>
      </c>
      <c r="V15" s="155">
        <f t="shared" si="6"/>
        <v>0</v>
      </c>
      <c r="W15" s="155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182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0">
        <v>8</v>
      </c>
      <c r="B16" s="171" t="s">
        <v>195</v>
      </c>
      <c r="C16" s="178" t="s">
        <v>196</v>
      </c>
      <c r="D16" s="172" t="s">
        <v>116</v>
      </c>
      <c r="E16" s="173">
        <v>1</v>
      </c>
      <c r="F16" s="174"/>
      <c r="G16" s="175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103</v>
      </c>
      <c r="T16" s="155" t="s">
        <v>104</v>
      </c>
      <c r="U16" s="155">
        <v>0</v>
      </c>
      <c r="V16" s="155">
        <f t="shared" si="6"/>
        <v>0</v>
      </c>
      <c r="W16" s="155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182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0">
        <v>9</v>
      </c>
      <c r="B17" s="171" t="s">
        <v>197</v>
      </c>
      <c r="C17" s="178" t="s">
        <v>198</v>
      </c>
      <c r="D17" s="172" t="s">
        <v>116</v>
      </c>
      <c r="E17" s="173">
        <v>1</v>
      </c>
      <c r="F17" s="174"/>
      <c r="G17" s="175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103</v>
      </c>
      <c r="T17" s="155" t="s">
        <v>104</v>
      </c>
      <c r="U17" s="155">
        <v>0</v>
      </c>
      <c r="V17" s="155">
        <f t="shared" si="6"/>
        <v>0</v>
      </c>
      <c r="W17" s="155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182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0">
        <v>10</v>
      </c>
      <c r="B18" s="171" t="s">
        <v>199</v>
      </c>
      <c r="C18" s="178" t="s">
        <v>200</v>
      </c>
      <c r="D18" s="172" t="s">
        <v>116</v>
      </c>
      <c r="E18" s="173">
        <v>1</v>
      </c>
      <c r="F18" s="174"/>
      <c r="G18" s="175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5">
        <v>0</v>
      </c>
      <c r="O18" s="155">
        <f t="shared" si="4"/>
        <v>0</v>
      </c>
      <c r="P18" s="155">
        <v>0</v>
      </c>
      <c r="Q18" s="155">
        <f t="shared" si="5"/>
        <v>0</v>
      </c>
      <c r="R18" s="155"/>
      <c r="S18" s="155" t="s">
        <v>103</v>
      </c>
      <c r="T18" s="155" t="s">
        <v>104</v>
      </c>
      <c r="U18" s="155">
        <v>0</v>
      </c>
      <c r="V18" s="155">
        <f t="shared" si="6"/>
        <v>0</v>
      </c>
      <c r="W18" s="155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182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0">
        <v>11</v>
      </c>
      <c r="B19" s="171" t="s">
        <v>201</v>
      </c>
      <c r="C19" s="178" t="s">
        <v>202</v>
      </c>
      <c r="D19" s="172" t="s">
        <v>116</v>
      </c>
      <c r="E19" s="173">
        <v>1</v>
      </c>
      <c r="F19" s="174"/>
      <c r="G19" s="175">
        <f t="shared" si="0"/>
        <v>0</v>
      </c>
      <c r="H19" s="156"/>
      <c r="I19" s="155">
        <f t="shared" si="1"/>
        <v>0</v>
      </c>
      <c r="J19" s="156"/>
      <c r="K19" s="155">
        <f t="shared" si="2"/>
        <v>0</v>
      </c>
      <c r="L19" s="155">
        <v>21</v>
      </c>
      <c r="M19" s="155">
        <f t="shared" si="3"/>
        <v>0</v>
      </c>
      <c r="N19" s="155">
        <v>0</v>
      </c>
      <c r="O19" s="155">
        <f t="shared" si="4"/>
        <v>0</v>
      </c>
      <c r="P19" s="155">
        <v>0</v>
      </c>
      <c r="Q19" s="155">
        <f t="shared" si="5"/>
        <v>0</v>
      </c>
      <c r="R19" s="155"/>
      <c r="S19" s="155" t="s">
        <v>103</v>
      </c>
      <c r="T19" s="155" t="s">
        <v>104</v>
      </c>
      <c r="U19" s="155">
        <v>0</v>
      </c>
      <c r="V19" s="155">
        <f t="shared" si="6"/>
        <v>0</v>
      </c>
      <c r="W19" s="155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182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0">
        <v>12</v>
      </c>
      <c r="B20" s="171" t="s">
        <v>203</v>
      </c>
      <c r="C20" s="178" t="s">
        <v>204</v>
      </c>
      <c r="D20" s="172" t="s">
        <v>116</v>
      </c>
      <c r="E20" s="173">
        <v>1</v>
      </c>
      <c r="F20" s="174"/>
      <c r="G20" s="175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5">
        <v>0</v>
      </c>
      <c r="O20" s="155">
        <f t="shared" si="4"/>
        <v>0</v>
      </c>
      <c r="P20" s="155">
        <v>0</v>
      </c>
      <c r="Q20" s="155">
        <f t="shared" si="5"/>
        <v>0</v>
      </c>
      <c r="R20" s="155"/>
      <c r="S20" s="155" t="s">
        <v>103</v>
      </c>
      <c r="T20" s="155" t="s">
        <v>104</v>
      </c>
      <c r="U20" s="155">
        <v>0</v>
      </c>
      <c r="V20" s="155">
        <f t="shared" si="6"/>
        <v>0</v>
      </c>
      <c r="W20" s="155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182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0">
        <v>13</v>
      </c>
      <c r="B21" s="171" t="s">
        <v>205</v>
      </c>
      <c r="C21" s="178" t="s">
        <v>206</v>
      </c>
      <c r="D21" s="172" t="s">
        <v>181</v>
      </c>
      <c r="E21" s="173">
        <v>1</v>
      </c>
      <c r="F21" s="174"/>
      <c r="G21" s="175">
        <f t="shared" si="0"/>
        <v>0</v>
      </c>
      <c r="H21" s="156"/>
      <c r="I21" s="155">
        <f t="shared" si="1"/>
        <v>0</v>
      </c>
      <c r="J21" s="156"/>
      <c r="K21" s="155">
        <f t="shared" si="2"/>
        <v>0</v>
      </c>
      <c r="L21" s="155">
        <v>21</v>
      </c>
      <c r="M21" s="155">
        <f t="shared" si="3"/>
        <v>0</v>
      </c>
      <c r="N21" s="155">
        <v>0</v>
      </c>
      <c r="O21" s="155">
        <f t="shared" si="4"/>
        <v>0</v>
      </c>
      <c r="P21" s="155">
        <v>0</v>
      </c>
      <c r="Q21" s="155">
        <f t="shared" si="5"/>
        <v>0</v>
      </c>
      <c r="R21" s="155"/>
      <c r="S21" s="155" t="s">
        <v>103</v>
      </c>
      <c r="T21" s="155" t="s">
        <v>104</v>
      </c>
      <c r="U21" s="155">
        <v>0</v>
      </c>
      <c r="V21" s="155">
        <f t="shared" si="6"/>
        <v>0</v>
      </c>
      <c r="W21" s="155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182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0">
        <v>14</v>
      </c>
      <c r="B22" s="171" t="s">
        <v>207</v>
      </c>
      <c r="C22" s="178" t="s">
        <v>208</v>
      </c>
      <c r="D22" s="172" t="s">
        <v>109</v>
      </c>
      <c r="E22" s="173">
        <v>10</v>
      </c>
      <c r="F22" s="174"/>
      <c r="G22" s="175">
        <f t="shared" si="0"/>
        <v>0</v>
      </c>
      <c r="H22" s="156"/>
      <c r="I22" s="155">
        <f t="shared" si="1"/>
        <v>0</v>
      </c>
      <c r="J22" s="156"/>
      <c r="K22" s="155">
        <f t="shared" si="2"/>
        <v>0</v>
      </c>
      <c r="L22" s="155">
        <v>21</v>
      </c>
      <c r="M22" s="155">
        <f t="shared" si="3"/>
        <v>0</v>
      </c>
      <c r="N22" s="155">
        <v>0</v>
      </c>
      <c r="O22" s="155">
        <f t="shared" si="4"/>
        <v>0</v>
      </c>
      <c r="P22" s="155">
        <v>0</v>
      </c>
      <c r="Q22" s="155">
        <f t="shared" si="5"/>
        <v>0</v>
      </c>
      <c r="R22" s="155"/>
      <c r="S22" s="155" t="s">
        <v>103</v>
      </c>
      <c r="T22" s="155" t="s">
        <v>104</v>
      </c>
      <c r="U22" s="155">
        <v>0</v>
      </c>
      <c r="V22" s="155">
        <f t="shared" si="6"/>
        <v>0</v>
      </c>
      <c r="W22" s="155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182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0">
        <v>15</v>
      </c>
      <c r="B23" s="171" t="s">
        <v>209</v>
      </c>
      <c r="C23" s="178" t="s">
        <v>210</v>
      </c>
      <c r="D23" s="172" t="s">
        <v>181</v>
      </c>
      <c r="E23" s="173">
        <v>1</v>
      </c>
      <c r="F23" s="174"/>
      <c r="G23" s="175">
        <f t="shared" si="0"/>
        <v>0</v>
      </c>
      <c r="H23" s="156"/>
      <c r="I23" s="155">
        <f t="shared" si="1"/>
        <v>0</v>
      </c>
      <c r="J23" s="156"/>
      <c r="K23" s="155">
        <f t="shared" si="2"/>
        <v>0</v>
      </c>
      <c r="L23" s="155">
        <v>21</v>
      </c>
      <c r="M23" s="155">
        <f t="shared" si="3"/>
        <v>0</v>
      </c>
      <c r="N23" s="155">
        <v>0</v>
      </c>
      <c r="O23" s="155">
        <f t="shared" si="4"/>
        <v>0</v>
      </c>
      <c r="P23" s="155">
        <v>0</v>
      </c>
      <c r="Q23" s="155">
        <f t="shared" si="5"/>
        <v>0</v>
      </c>
      <c r="R23" s="155"/>
      <c r="S23" s="155" t="s">
        <v>103</v>
      </c>
      <c r="T23" s="155" t="s">
        <v>104</v>
      </c>
      <c r="U23" s="155">
        <v>0</v>
      </c>
      <c r="V23" s="155">
        <f t="shared" si="6"/>
        <v>0</v>
      </c>
      <c r="W23" s="155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182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0">
        <v>16</v>
      </c>
      <c r="B24" s="171" t="s">
        <v>211</v>
      </c>
      <c r="C24" s="178" t="s">
        <v>212</v>
      </c>
      <c r="D24" s="172" t="s">
        <v>181</v>
      </c>
      <c r="E24" s="173">
        <v>1</v>
      </c>
      <c r="F24" s="174"/>
      <c r="G24" s="175">
        <f t="shared" si="0"/>
        <v>0</v>
      </c>
      <c r="H24" s="156"/>
      <c r="I24" s="155">
        <f t="shared" si="1"/>
        <v>0</v>
      </c>
      <c r="J24" s="156"/>
      <c r="K24" s="155">
        <f t="shared" si="2"/>
        <v>0</v>
      </c>
      <c r="L24" s="155">
        <v>21</v>
      </c>
      <c r="M24" s="155">
        <f t="shared" si="3"/>
        <v>0</v>
      </c>
      <c r="N24" s="155">
        <v>0</v>
      </c>
      <c r="O24" s="155">
        <f t="shared" si="4"/>
        <v>0</v>
      </c>
      <c r="P24" s="155">
        <v>0</v>
      </c>
      <c r="Q24" s="155">
        <f t="shared" si="5"/>
        <v>0</v>
      </c>
      <c r="R24" s="155"/>
      <c r="S24" s="155" t="s">
        <v>103</v>
      </c>
      <c r="T24" s="155" t="s">
        <v>104</v>
      </c>
      <c r="U24" s="155">
        <v>0</v>
      </c>
      <c r="V24" s="155">
        <f t="shared" si="6"/>
        <v>0</v>
      </c>
      <c r="W24" s="155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182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0">
        <v>17</v>
      </c>
      <c r="B25" s="171" t="s">
        <v>213</v>
      </c>
      <c r="C25" s="178" t="s">
        <v>214</v>
      </c>
      <c r="D25" s="172" t="s">
        <v>181</v>
      </c>
      <c r="E25" s="173">
        <v>1</v>
      </c>
      <c r="F25" s="174"/>
      <c r="G25" s="175">
        <f t="shared" si="0"/>
        <v>0</v>
      </c>
      <c r="H25" s="156"/>
      <c r="I25" s="155">
        <f t="shared" si="1"/>
        <v>0</v>
      </c>
      <c r="J25" s="156"/>
      <c r="K25" s="155">
        <f t="shared" si="2"/>
        <v>0</v>
      </c>
      <c r="L25" s="155">
        <v>21</v>
      </c>
      <c r="M25" s="155">
        <f t="shared" si="3"/>
        <v>0</v>
      </c>
      <c r="N25" s="155">
        <v>0</v>
      </c>
      <c r="O25" s="155">
        <f t="shared" si="4"/>
        <v>0</v>
      </c>
      <c r="P25" s="155">
        <v>0</v>
      </c>
      <c r="Q25" s="155">
        <f t="shared" si="5"/>
        <v>0</v>
      </c>
      <c r="R25" s="155"/>
      <c r="S25" s="155" t="s">
        <v>103</v>
      </c>
      <c r="T25" s="155" t="s">
        <v>104</v>
      </c>
      <c r="U25" s="155">
        <v>0</v>
      </c>
      <c r="V25" s="155">
        <f t="shared" si="6"/>
        <v>0</v>
      </c>
      <c r="W25" s="155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182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0">
        <v>18</v>
      </c>
      <c r="B26" s="171" t="s">
        <v>215</v>
      </c>
      <c r="C26" s="178" t="s">
        <v>216</v>
      </c>
      <c r="D26" s="172" t="s">
        <v>181</v>
      </c>
      <c r="E26" s="173">
        <v>1</v>
      </c>
      <c r="F26" s="174"/>
      <c r="G26" s="175">
        <f t="shared" si="0"/>
        <v>0</v>
      </c>
      <c r="H26" s="156"/>
      <c r="I26" s="155">
        <f t="shared" si="1"/>
        <v>0</v>
      </c>
      <c r="J26" s="156"/>
      <c r="K26" s="155">
        <f t="shared" si="2"/>
        <v>0</v>
      </c>
      <c r="L26" s="155">
        <v>21</v>
      </c>
      <c r="M26" s="155">
        <f t="shared" si="3"/>
        <v>0</v>
      </c>
      <c r="N26" s="155">
        <v>0</v>
      </c>
      <c r="O26" s="155">
        <f t="shared" si="4"/>
        <v>0</v>
      </c>
      <c r="P26" s="155">
        <v>0</v>
      </c>
      <c r="Q26" s="155">
        <f t="shared" si="5"/>
        <v>0</v>
      </c>
      <c r="R26" s="155"/>
      <c r="S26" s="155" t="s">
        <v>103</v>
      </c>
      <c r="T26" s="155" t="s">
        <v>104</v>
      </c>
      <c r="U26" s="155">
        <v>0</v>
      </c>
      <c r="V26" s="155">
        <f t="shared" si="6"/>
        <v>0</v>
      </c>
      <c r="W26" s="155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182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0">
        <v>19</v>
      </c>
      <c r="B27" s="171" t="s">
        <v>217</v>
      </c>
      <c r="C27" s="178" t="s">
        <v>218</v>
      </c>
      <c r="D27" s="172" t="s">
        <v>181</v>
      </c>
      <c r="E27" s="173">
        <v>1</v>
      </c>
      <c r="F27" s="174"/>
      <c r="G27" s="175">
        <f t="shared" si="0"/>
        <v>0</v>
      </c>
      <c r="H27" s="156"/>
      <c r="I27" s="155">
        <f t="shared" si="1"/>
        <v>0</v>
      </c>
      <c r="J27" s="156"/>
      <c r="K27" s="155">
        <f t="shared" si="2"/>
        <v>0</v>
      </c>
      <c r="L27" s="155">
        <v>21</v>
      </c>
      <c r="M27" s="155">
        <f t="shared" si="3"/>
        <v>0</v>
      </c>
      <c r="N27" s="155">
        <v>0</v>
      </c>
      <c r="O27" s="155">
        <f t="shared" si="4"/>
        <v>0</v>
      </c>
      <c r="P27" s="155">
        <v>0</v>
      </c>
      <c r="Q27" s="155">
        <f t="shared" si="5"/>
        <v>0</v>
      </c>
      <c r="R27" s="155"/>
      <c r="S27" s="155" t="s">
        <v>103</v>
      </c>
      <c r="T27" s="155" t="s">
        <v>104</v>
      </c>
      <c r="U27" s="155">
        <v>0</v>
      </c>
      <c r="V27" s="155">
        <f t="shared" si="6"/>
        <v>0</v>
      </c>
      <c r="W27" s="155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182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0">
        <v>20</v>
      </c>
      <c r="B28" s="171" t="s">
        <v>219</v>
      </c>
      <c r="C28" s="178" t="s">
        <v>220</v>
      </c>
      <c r="D28" s="172" t="s">
        <v>181</v>
      </c>
      <c r="E28" s="173">
        <v>1</v>
      </c>
      <c r="F28" s="174"/>
      <c r="G28" s="175">
        <f t="shared" si="0"/>
        <v>0</v>
      </c>
      <c r="H28" s="156"/>
      <c r="I28" s="155">
        <f t="shared" si="1"/>
        <v>0</v>
      </c>
      <c r="J28" s="156"/>
      <c r="K28" s="155">
        <f t="shared" si="2"/>
        <v>0</v>
      </c>
      <c r="L28" s="155">
        <v>21</v>
      </c>
      <c r="M28" s="155">
        <f t="shared" si="3"/>
        <v>0</v>
      </c>
      <c r="N28" s="155">
        <v>0</v>
      </c>
      <c r="O28" s="155">
        <f t="shared" si="4"/>
        <v>0</v>
      </c>
      <c r="P28" s="155">
        <v>0</v>
      </c>
      <c r="Q28" s="155">
        <f t="shared" si="5"/>
        <v>0</v>
      </c>
      <c r="R28" s="155"/>
      <c r="S28" s="155" t="s">
        <v>103</v>
      </c>
      <c r="T28" s="155" t="s">
        <v>104</v>
      </c>
      <c r="U28" s="155">
        <v>0</v>
      </c>
      <c r="V28" s="155">
        <f t="shared" si="6"/>
        <v>0</v>
      </c>
      <c r="W28" s="155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182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70">
        <v>21</v>
      </c>
      <c r="B29" s="171" t="s">
        <v>221</v>
      </c>
      <c r="C29" s="178" t="s">
        <v>222</v>
      </c>
      <c r="D29" s="172" t="s">
        <v>181</v>
      </c>
      <c r="E29" s="173">
        <v>1</v>
      </c>
      <c r="F29" s="174"/>
      <c r="G29" s="175">
        <f t="shared" si="0"/>
        <v>0</v>
      </c>
      <c r="H29" s="156"/>
      <c r="I29" s="155">
        <f t="shared" si="1"/>
        <v>0</v>
      </c>
      <c r="J29" s="156"/>
      <c r="K29" s="155">
        <f t="shared" si="2"/>
        <v>0</v>
      </c>
      <c r="L29" s="155">
        <v>21</v>
      </c>
      <c r="M29" s="155">
        <f t="shared" si="3"/>
        <v>0</v>
      </c>
      <c r="N29" s="155">
        <v>0</v>
      </c>
      <c r="O29" s="155">
        <f t="shared" si="4"/>
        <v>0</v>
      </c>
      <c r="P29" s="155">
        <v>0</v>
      </c>
      <c r="Q29" s="155">
        <f t="shared" si="5"/>
        <v>0</v>
      </c>
      <c r="R29" s="155"/>
      <c r="S29" s="155" t="s">
        <v>103</v>
      </c>
      <c r="T29" s="155" t="s">
        <v>104</v>
      </c>
      <c r="U29" s="155">
        <v>0</v>
      </c>
      <c r="V29" s="155">
        <f t="shared" si="6"/>
        <v>0</v>
      </c>
      <c r="W29" s="155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182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0">
        <v>22</v>
      </c>
      <c r="B30" s="171" t="s">
        <v>223</v>
      </c>
      <c r="C30" s="178" t="s">
        <v>224</v>
      </c>
      <c r="D30" s="172" t="s">
        <v>181</v>
      </c>
      <c r="E30" s="173">
        <v>1</v>
      </c>
      <c r="F30" s="174"/>
      <c r="G30" s="175">
        <f t="shared" si="0"/>
        <v>0</v>
      </c>
      <c r="H30" s="156"/>
      <c r="I30" s="155">
        <f t="shared" si="1"/>
        <v>0</v>
      </c>
      <c r="J30" s="156"/>
      <c r="K30" s="155">
        <f t="shared" si="2"/>
        <v>0</v>
      </c>
      <c r="L30" s="155">
        <v>21</v>
      </c>
      <c r="M30" s="155">
        <f t="shared" si="3"/>
        <v>0</v>
      </c>
      <c r="N30" s="155">
        <v>0</v>
      </c>
      <c r="O30" s="155">
        <f t="shared" si="4"/>
        <v>0</v>
      </c>
      <c r="P30" s="155">
        <v>0</v>
      </c>
      <c r="Q30" s="155">
        <f t="shared" si="5"/>
        <v>0</v>
      </c>
      <c r="R30" s="155"/>
      <c r="S30" s="155" t="s">
        <v>103</v>
      </c>
      <c r="T30" s="155" t="s">
        <v>104</v>
      </c>
      <c r="U30" s="155">
        <v>0</v>
      </c>
      <c r="V30" s="155">
        <f t="shared" si="6"/>
        <v>0</v>
      </c>
      <c r="W30" s="155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182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0">
        <v>23</v>
      </c>
      <c r="B31" s="171" t="s">
        <v>225</v>
      </c>
      <c r="C31" s="178" t="s">
        <v>226</v>
      </c>
      <c r="D31" s="172" t="s">
        <v>181</v>
      </c>
      <c r="E31" s="173">
        <v>1</v>
      </c>
      <c r="F31" s="174"/>
      <c r="G31" s="175">
        <f t="shared" si="0"/>
        <v>0</v>
      </c>
      <c r="H31" s="156"/>
      <c r="I31" s="155">
        <f t="shared" si="1"/>
        <v>0</v>
      </c>
      <c r="J31" s="156"/>
      <c r="K31" s="155">
        <f t="shared" si="2"/>
        <v>0</v>
      </c>
      <c r="L31" s="155">
        <v>21</v>
      </c>
      <c r="M31" s="155">
        <f t="shared" si="3"/>
        <v>0</v>
      </c>
      <c r="N31" s="155">
        <v>0</v>
      </c>
      <c r="O31" s="155">
        <f t="shared" si="4"/>
        <v>0</v>
      </c>
      <c r="P31" s="155">
        <v>0</v>
      </c>
      <c r="Q31" s="155">
        <f t="shared" si="5"/>
        <v>0</v>
      </c>
      <c r="R31" s="155"/>
      <c r="S31" s="155" t="s">
        <v>103</v>
      </c>
      <c r="T31" s="155" t="s">
        <v>104</v>
      </c>
      <c r="U31" s="155">
        <v>0</v>
      </c>
      <c r="V31" s="155">
        <f t="shared" si="6"/>
        <v>0</v>
      </c>
      <c r="W31" s="155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182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0">
        <v>24</v>
      </c>
      <c r="B32" s="171" t="s">
        <v>227</v>
      </c>
      <c r="C32" s="178" t="s">
        <v>228</v>
      </c>
      <c r="D32" s="172" t="s">
        <v>102</v>
      </c>
      <c r="E32" s="173">
        <v>1</v>
      </c>
      <c r="F32" s="174"/>
      <c r="G32" s="175">
        <f t="shared" si="0"/>
        <v>0</v>
      </c>
      <c r="H32" s="156"/>
      <c r="I32" s="155">
        <f t="shared" si="1"/>
        <v>0</v>
      </c>
      <c r="J32" s="156"/>
      <c r="K32" s="155">
        <f t="shared" si="2"/>
        <v>0</v>
      </c>
      <c r="L32" s="155">
        <v>21</v>
      </c>
      <c r="M32" s="155">
        <f t="shared" si="3"/>
        <v>0</v>
      </c>
      <c r="N32" s="155">
        <v>0</v>
      </c>
      <c r="O32" s="155">
        <f t="shared" si="4"/>
        <v>0</v>
      </c>
      <c r="P32" s="155">
        <v>0</v>
      </c>
      <c r="Q32" s="155">
        <f t="shared" si="5"/>
        <v>0</v>
      </c>
      <c r="R32" s="155"/>
      <c r="S32" s="155" t="s">
        <v>103</v>
      </c>
      <c r="T32" s="155" t="s">
        <v>104</v>
      </c>
      <c r="U32" s="155">
        <v>0</v>
      </c>
      <c r="V32" s="155">
        <f t="shared" si="6"/>
        <v>0</v>
      </c>
      <c r="W32" s="155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182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8" t="s">
        <v>99</v>
      </c>
      <c r="B33" s="159" t="s">
        <v>73</v>
      </c>
      <c r="C33" s="177" t="s">
        <v>29</v>
      </c>
      <c r="D33" s="160"/>
      <c r="E33" s="161"/>
      <c r="F33" s="162"/>
      <c r="G33" s="163">
        <f>SUMIF(AG34:AG34,"&lt;&gt;NOR",G34:G34)</f>
        <v>0</v>
      </c>
      <c r="H33" s="157"/>
      <c r="I33" s="157">
        <f>SUM(I34:I34)</f>
        <v>0</v>
      </c>
      <c r="J33" s="157"/>
      <c r="K33" s="157">
        <f>SUM(K34:K34)</f>
        <v>0</v>
      </c>
      <c r="L33" s="157"/>
      <c r="M33" s="157">
        <f>SUM(M34:M34)</f>
        <v>0</v>
      </c>
      <c r="N33" s="157"/>
      <c r="O33" s="157">
        <f>SUM(O34:O34)</f>
        <v>0</v>
      </c>
      <c r="P33" s="157"/>
      <c r="Q33" s="157">
        <f>SUM(Q34:Q34)</f>
        <v>0</v>
      </c>
      <c r="R33" s="157"/>
      <c r="S33" s="157"/>
      <c r="T33" s="157"/>
      <c r="U33" s="157"/>
      <c r="V33" s="157">
        <f>SUM(V34:V34)</f>
        <v>0</v>
      </c>
      <c r="W33" s="157"/>
      <c r="AG33" t="s">
        <v>100</v>
      </c>
    </row>
    <row r="34" spans="1:60" outlineLevel="1" x14ac:dyDescent="0.2">
      <c r="A34" s="164">
        <v>25</v>
      </c>
      <c r="B34" s="165" t="s">
        <v>134</v>
      </c>
      <c r="C34" s="179" t="s">
        <v>135</v>
      </c>
      <c r="D34" s="166" t="s">
        <v>136</v>
      </c>
      <c r="E34" s="167">
        <v>1</v>
      </c>
      <c r="F34" s="168"/>
      <c r="G34" s="169">
        <f>ROUND(E34*F34,2)</f>
        <v>0</v>
      </c>
      <c r="H34" s="156"/>
      <c r="I34" s="155">
        <f>ROUND(E34*H34,2)</f>
        <v>0</v>
      </c>
      <c r="J34" s="156"/>
      <c r="K34" s="155">
        <f>ROUND(E34*J34,2)</f>
        <v>0</v>
      </c>
      <c r="L34" s="155">
        <v>21</v>
      </c>
      <c r="M34" s="155">
        <f>G34*(1+L34/100)</f>
        <v>0</v>
      </c>
      <c r="N34" s="155">
        <v>0</v>
      </c>
      <c r="O34" s="155">
        <f>ROUND(E34*N34,2)</f>
        <v>0</v>
      </c>
      <c r="P34" s="155">
        <v>0</v>
      </c>
      <c r="Q34" s="155">
        <f>ROUND(E34*P34,2)</f>
        <v>0</v>
      </c>
      <c r="R34" s="155"/>
      <c r="S34" s="155" t="s">
        <v>137</v>
      </c>
      <c r="T34" s="155" t="s">
        <v>104</v>
      </c>
      <c r="U34" s="155">
        <v>0</v>
      </c>
      <c r="V34" s="155">
        <f>ROUND(E34*U34,2)</f>
        <v>0</v>
      </c>
      <c r="W34" s="155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138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5"/>
      <c r="B35" s="6"/>
      <c r="C35" s="180"/>
      <c r="D35" s="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AE35">
        <v>15</v>
      </c>
      <c r="AF35">
        <v>21</v>
      </c>
    </row>
    <row r="36" spans="1:60" x14ac:dyDescent="0.2">
      <c r="A36" s="151"/>
      <c r="B36" s="152" t="s">
        <v>31</v>
      </c>
      <c r="C36" s="181"/>
      <c r="D36" s="153"/>
      <c r="E36" s="154"/>
      <c r="F36" s="154"/>
      <c r="G36" s="176">
        <f>G8+G33</f>
        <v>0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AE36">
        <f>SUMIF(L7:L34,AE35,G7:G34)</f>
        <v>0</v>
      </c>
      <c r="AF36">
        <f>SUMIF(L7:L34,AF35,G7:G34)</f>
        <v>0</v>
      </c>
      <c r="AG36" t="s">
        <v>139</v>
      </c>
    </row>
    <row r="37" spans="1:60" x14ac:dyDescent="0.2">
      <c r="A37" s="5"/>
      <c r="B37" s="6"/>
      <c r="C37" s="180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60" x14ac:dyDescent="0.2">
      <c r="A38" s="5"/>
      <c r="B38" s="6"/>
      <c r="C38" s="180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60" x14ac:dyDescent="0.2">
      <c r="A39" s="252" t="s">
        <v>140</v>
      </c>
      <c r="B39" s="252"/>
      <c r="C39" s="253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60" x14ac:dyDescent="0.2">
      <c r="A40" s="233"/>
      <c r="B40" s="234"/>
      <c r="C40" s="235"/>
      <c r="D40" s="234"/>
      <c r="E40" s="234"/>
      <c r="F40" s="234"/>
      <c r="G40" s="236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AG40" t="s">
        <v>141</v>
      </c>
    </row>
    <row r="41" spans="1:60" x14ac:dyDescent="0.2">
      <c r="A41" s="237"/>
      <c r="B41" s="238"/>
      <c r="C41" s="239"/>
      <c r="D41" s="238"/>
      <c r="E41" s="238"/>
      <c r="F41" s="238"/>
      <c r="G41" s="240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60" x14ac:dyDescent="0.2">
      <c r="A42" s="237"/>
      <c r="B42" s="238"/>
      <c r="C42" s="239"/>
      <c r="D42" s="238"/>
      <c r="E42" s="238"/>
      <c r="F42" s="238"/>
      <c r="G42" s="240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60" x14ac:dyDescent="0.2">
      <c r="A43" s="237"/>
      <c r="B43" s="238"/>
      <c r="C43" s="239"/>
      <c r="D43" s="238"/>
      <c r="E43" s="238"/>
      <c r="F43" s="238"/>
      <c r="G43" s="240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60" x14ac:dyDescent="0.2">
      <c r="A44" s="241"/>
      <c r="B44" s="242"/>
      <c r="C44" s="243"/>
      <c r="D44" s="242"/>
      <c r="E44" s="242"/>
      <c r="F44" s="242"/>
      <c r="G44" s="244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60" x14ac:dyDescent="0.2">
      <c r="A45" s="5"/>
      <c r="B45" s="6"/>
      <c r="C45" s="180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60" x14ac:dyDescent="0.2">
      <c r="C46" s="182"/>
      <c r="D46" s="139"/>
      <c r="AG46" t="s">
        <v>142</v>
      </c>
    </row>
    <row r="47" spans="1:60" x14ac:dyDescent="0.2">
      <c r="D47" s="139"/>
    </row>
    <row r="48" spans="1:60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mergeCells count="6">
    <mergeCell ref="A40:G44"/>
    <mergeCell ref="A1:G1"/>
    <mergeCell ref="C2:G2"/>
    <mergeCell ref="C3:G3"/>
    <mergeCell ref="C4:G4"/>
    <mergeCell ref="A39:C39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1 1 Pol</vt:lpstr>
      <vt:lpstr>1 2 Pol</vt:lpstr>
      <vt:lpstr>1 3 Pol</vt:lpstr>
      <vt:lpstr>1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'1 1 Pol'!Print_Area</vt:lpstr>
      <vt:lpstr>'1 2 Pol'!Print_Area</vt:lpstr>
      <vt:lpstr>'1 3 Pol'!Print_Area</vt:lpstr>
      <vt:lpstr>'1 4 Pol'!Print_Area</vt:lpstr>
      <vt:lpstr>Stavba!Print_Area</vt:lpstr>
      <vt:lpstr>'1 1 Pol'!Print_Titles</vt:lpstr>
      <vt:lpstr>'1 2 Pol'!Print_Titles</vt:lpstr>
      <vt:lpstr>'1 3 Pol'!Print_Titles</vt:lpstr>
      <vt:lpstr>'1 4 Pol'!Print_Titles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WORK</cp:lastModifiedBy>
  <cp:lastPrinted>2014-02-28T09:52:57Z</cp:lastPrinted>
  <dcterms:created xsi:type="dcterms:W3CDTF">2009-04-08T07:15:50Z</dcterms:created>
  <dcterms:modified xsi:type="dcterms:W3CDTF">2018-05-15T08:31:55Z</dcterms:modified>
</cp:coreProperties>
</file>